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удцентр\2024\ПРАЙСИ РРЦ\"/>
    </mc:Choice>
  </mc:AlternateContent>
  <bookViews>
    <workbookView xWindow="-105" yWindow="-105" windowWidth="25815" windowHeight="13905"/>
  </bookViews>
  <sheets>
    <sheet name="Ceresit" sheetId="1" r:id="rId1"/>
    <sheet name="IZOVAT" sheetId="2" r:id="rId2"/>
    <sheet name="ТЕХНО" sheetId="3" r:id="rId3"/>
    <sheet name="XPS" sheetId="4" r:id="rId4"/>
    <sheet name="ДЮБЕЛЬ АМЕКС" sheetId="5" r:id="rId5"/>
    <sheet name="ДЮБЕЛЬ ТЕПЛОМА" sheetId="7" r:id="rId6"/>
    <sheet name="CІТКА" sheetId="6" r:id="rId7"/>
  </sheets>
  <externalReferences>
    <externalReference r:id="rId8"/>
  </externalReferences>
  <definedNames>
    <definedName name="_xlnm._FilterDatabase" localSheetId="0" hidden="1">Ceresit!$A$2:$G$384</definedName>
    <definedName name="_xlnm.Print_Titles" localSheetId="0">Ceresit!$2:$2</definedName>
    <definedName name="_xlnm.Print_Area" localSheetId="0">Ceresit!$A$1:$G$385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K15" i="3" s="1"/>
  <c r="M15" i="3" s="1"/>
  <c r="P15" i="3" s="1"/>
  <c r="R15" i="3"/>
  <c r="J16" i="3"/>
  <c r="K16" i="3" s="1"/>
  <c r="M16" i="3" s="1"/>
  <c r="P16" i="3" s="1"/>
  <c r="R16" i="3"/>
  <c r="J17" i="3"/>
  <c r="K17" i="3" s="1"/>
  <c r="M17" i="3" s="1"/>
  <c r="P17" i="3" s="1"/>
  <c r="R17" i="3"/>
  <c r="J18" i="3"/>
  <c r="K18" i="3" s="1"/>
  <c r="M18" i="3" s="1"/>
  <c r="P18" i="3" s="1"/>
  <c r="R18" i="3"/>
  <c r="Q17" i="3" l="1"/>
  <c r="S17" i="3" s="1"/>
  <c r="Q16" i="3"/>
  <c r="S16" i="3" s="1"/>
  <c r="Q15" i="3"/>
  <c r="S15" i="3" s="1"/>
  <c r="Q18" i="3"/>
  <c r="S18" i="3" s="1"/>
  <c r="I121" i="5" l="1"/>
  <c r="I120" i="5"/>
  <c r="I119" i="5"/>
  <c r="I118" i="5"/>
  <c r="I117" i="5"/>
  <c r="I116" i="5"/>
  <c r="I114" i="5"/>
  <c r="I113" i="5"/>
  <c r="I112" i="5"/>
  <c r="I111" i="5"/>
  <c r="I110" i="5"/>
  <c r="I109" i="5"/>
  <c r="I108" i="5"/>
  <c r="I106" i="5"/>
  <c r="I105" i="5"/>
  <c r="I104" i="5"/>
  <c r="I103" i="5"/>
  <c r="I102" i="5"/>
  <c r="I100" i="5"/>
  <c r="I99" i="5"/>
  <c r="I98" i="5"/>
  <c r="I97" i="5"/>
  <c r="I96" i="5"/>
  <c r="I95" i="5"/>
  <c r="I94" i="5"/>
  <c r="I93" i="5"/>
  <c r="I89" i="5"/>
  <c r="I88" i="5"/>
  <c r="I87" i="5"/>
  <c r="I86" i="5"/>
  <c r="I85" i="5"/>
  <c r="I84" i="5"/>
  <c r="I83" i="5"/>
  <c r="I82" i="5"/>
  <c r="I81" i="5"/>
  <c r="I80" i="5"/>
  <c r="I76" i="5"/>
  <c r="I75" i="5"/>
  <c r="I74" i="5"/>
  <c r="I73" i="5"/>
  <c r="I72" i="5"/>
  <c r="I70" i="5"/>
  <c r="I69" i="5"/>
  <c r="I68" i="5"/>
  <c r="I67" i="5"/>
  <c r="I66" i="5"/>
  <c r="I65" i="5"/>
  <c r="I64" i="5"/>
  <c r="I63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5" i="5"/>
  <c r="I14" i="5"/>
  <c r="I13" i="5"/>
  <c r="I12" i="5"/>
  <c r="I11" i="5"/>
  <c r="I10" i="5"/>
  <c r="I9" i="5"/>
  <c r="I8" i="5"/>
  <c r="I7" i="5"/>
  <c r="O130" i="3" l="1"/>
  <c r="O131" i="3"/>
  <c r="O129" i="3"/>
  <c r="O128" i="3"/>
  <c r="O127" i="3"/>
  <c r="O126" i="3"/>
  <c r="O125" i="3"/>
  <c r="J116" i="3"/>
  <c r="K116" i="3" s="1"/>
  <c r="M116" i="3" s="1"/>
  <c r="P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M110" i="3" s="1"/>
  <c r="P110" i="3" s="1"/>
  <c r="J109" i="3"/>
  <c r="K109" i="3" s="1"/>
  <c r="M109" i="3" s="1"/>
  <c r="P109" i="3" s="1"/>
  <c r="J108" i="3"/>
  <c r="K108" i="3" s="1"/>
  <c r="J107" i="3"/>
  <c r="K107" i="3" s="1"/>
  <c r="J106" i="3"/>
  <c r="K106" i="3" s="1"/>
  <c r="J105" i="3"/>
  <c r="K105" i="3" s="1"/>
  <c r="J104" i="3"/>
  <c r="K104" i="3" s="1"/>
  <c r="M104" i="3" s="1"/>
  <c r="P104" i="3" s="1"/>
  <c r="J103" i="3"/>
  <c r="K103" i="3" s="1"/>
  <c r="J102" i="3"/>
  <c r="K102" i="3" s="1"/>
  <c r="Q102" i="3" s="1"/>
  <c r="S102" i="3" s="1"/>
  <c r="J101" i="3"/>
  <c r="K101" i="3" s="1"/>
  <c r="J100" i="3"/>
  <c r="K100" i="3" s="1"/>
  <c r="J99" i="3"/>
  <c r="K99" i="3" s="1"/>
  <c r="J98" i="3"/>
  <c r="K98" i="3" s="1"/>
  <c r="M98" i="3" s="1"/>
  <c r="P98" i="3" s="1"/>
  <c r="J97" i="3"/>
  <c r="K97" i="3" s="1"/>
  <c r="J96" i="3"/>
  <c r="K96" i="3" s="1"/>
  <c r="J95" i="3"/>
  <c r="K95" i="3" s="1"/>
  <c r="J94" i="3"/>
  <c r="K94" i="3" s="1"/>
  <c r="M94" i="3" s="1"/>
  <c r="P94" i="3" s="1"/>
  <c r="J93" i="3"/>
  <c r="K93" i="3" s="1"/>
  <c r="J92" i="3"/>
  <c r="K92" i="3" s="1"/>
  <c r="J91" i="3"/>
  <c r="K91" i="3" s="1"/>
  <c r="J90" i="3"/>
  <c r="K90" i="3" s="1"/>
  <c r="J89" i="3"/>
  <c r="K89" i="3" s="1"/>
  <c r="M89" i="3" s="1"/>
  <c r="P89" i="3" s="1"/>
  <c r="J88" i="3"/>
  <c r="K88" i="3" s="1"/>
  <c r="J87" i="3"/>
  <c r="K87" i="3" s="1"/>
  <c r="M87" i="3" s="1"/>
  <c r="P87" i="3" s="1"/>
  <c r="J86" i="3"/>
  <c r="K86" i="3" s="1"/>
  <c r="M86" i="3" s="1"/>
  <c r="P86" i="3" s="1"/>
  <c r="J85" i="3"/>
  <c r="K85" i="3" s="1"/>
  <c r="J84" i="3"/>
  <c r="K84" i="3" s="1"/>
  <c r="J83" i="3"/>
  <c r="K83" i="3" s="1"/>
  <c r="J82" i="3"/>
  <c r="K82" i="3" s="1"/>
  <c r="Q82" i="3" s="1"/>
  <c r="S82" i="3" s="1"/>
  <c r="J81" i="3"/>
  <c r="K81" i="3" s="1"/>
  <c r="M81" i="3" s="1"/>
  <c r="P81" i="3" s="1"/>
  <c r="J80" i="3"/>
  <c r="K80" i="3" s="1"/>
  <c r="J79" i="3"/>
  <c r="K79" i="3" s="1"/>
  <c r="M79" i="3" s="1"/>
  <c r="P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M73" i="3" s="1"/>
  <c r="P73" i="3" s="1"/>
  <c r="J72" i="3"/>
  <c r="K72" i="3" s="1"/>
  <c r="J71" i="3"/>
  <c r="K71" i="3" s="1"/>
  <c r="M71" i="3" s="1"/>
  <c r="P71" i="3" s="1"/>
  <c r="J70" i="3"/>
  <c r="K70" i="3" s="1"/>
  <c r="M70" i="3" s="1"/>
  <c r="P70" i="3" s="1"/>
  <c r="J69" i="3"/>
  <c r="K69" i="3" s="1"/>
  <c r="J68" i="3"/>
  <c r="K68" i="3" s="1"/>
  <c r="J67" i="3"/>
  <c r="K67" i="3" s="1"/>
  <c r="M67" i="3" s="1"/>
  <c r="P67" i="3" s="1"/>
  <c r="J66" i="3"/>
  <c r="K66" i="3" s="1"/>
  <c r="Q66" i="3" s="1"/>
  <c r="S66" i="3" s="1"/>
  <c r="J65" i="3"/>
  <c r="K65" i="3" s="1"/>
  <c r="M65" i="3" s="1"/>
  <c r="P65" i="3" s="1"/>
  <c r="J64" i="3"/>
  <c r="K64" i="3" s="1"/>
  <c r="J63" i="3"/>
  <c r="K63" i="3" s="1"/>
  <c r="M63" i="3" s="1"/>
  <c r="P63" i="3" s="1"/>
  <c r="J62" i="3"/>
  <c r="K62" i="3" s="1"/>
  <c r="J61" i="3"/>
  <c r="K61" i="3" s="1"/>
  <c r="J60" i="3"/>
  <c r="K60" i="3" s="1"/>
  <c r="J59" i="3"/>
  <c r="K59" i="3" s="1"/>
  <c r="Q58" i="3"/>
  <c r="S58" i="3" s="1"/>
  <c r="Q57" i="3"/>
  <c r="S57" i="3" s="1"/>
  <c r="Q56" i="3"/>
  <c r="S56" i="3" s="1"/>
  <c r="Q55" i="3"/>
  <c r="S55" i="3" s="1"/>
  <c r="Q54" i="3"/>
  <c r="S54" i="3" s="1"/>
  <c r="Q53" i="3"/>
  <c r="S53" i="3" s="1"/>
  <c r="Q52" i="3"/>
  <c r="S52" i="3" s="1"/>
  <c r="Q51" i="3"/>
  <c r="S51" i="3" s="1"/>
  <c r="Q50" i="3"/>
  <c r="S50" i="3" s="1"/>
  <c r="Q49" i="3"/>
  <c r="S49" i="3" s="1"/>
  <c r="Q48" i="3"/>
  <c r="S48" i="3" s="1"/>
  <c r="Q47" i="3"/>
  <c r="S47" i="3" s="1"/>
  <c r="J46" i="3"/>
  <c r="K46" i="3" s="1"/>
  <c r="J45" i="3"/>
  <c r="K45" i="3" s="1"/>
  <c r="M45" i="3" s="1"/>
  <c r="P45" i="3" s="1"/>
  <c r="Q44" i="3"/>
  <c r="S44" i="3" s="1"/>
  <c r="Q43" i="3"/>
  <c r="S43" i="3" s="1"/>
  <c r="Q42" i="3"/>
  <c r="S42" i="3" s="1"/>
  <c r="J41" i="3"/>
  <c r="K41" i="3" s="1"/>
  <c r="M41" i="3" s="1"/>
  <c r="P41" i="3" s="1"/>
  <c r="J40" i="3"/>
  <c r="K40" i="3" s="1"/>
  <c r="J39" i="3"/>
  <c r="K39" i="3" s="1"/>
  <c r="M39" i="3" s="1"/>
  <c r="P39" i="3" s="1"/>
  <c r="J38" i="3"/>
  <c r="K38" i="3" s="1"/>
  <c r="M38" i="3" s="1"/>
  <c r="P38" i="3" s="1"/>
  <c r="J37" i="3"/>
  <c r="K37" i="3" s="1"/>
  <c r="J36" i="3"/>
  <c r="K36" i="3" s="1"/>
  <c r="M36" i="3" s="1"/>
  <c r="P36" i="3" s="1"/>
  <c r="J35" i="3"/>
  <c r="K35" i="3" s="1"/>
  <c r="J34" i="3"/>
  <c r="K34" i="3" s="1"/>
  <c r="M34" i="3" s="1"/>
  <c r="P34" i="3" s="1"/>
  <c r="J33" i="3"/>
  <c r="K33" i="3" s="1"/>
  <c r="J32" i="3"/>
  <c r="K32" i="3" s="1"/>
  <c r="M32" i="3" s="1"/>
  <c r="P32" i="3" s="1"/>
  <c r="J31" i="3"/>
  <c r="K31" i="3" s="1"/>
  <c r="J30" i="3"/>
  <c r="K30" i="3" s="1"/>
  <c r="J29" i="3"/>
  <c r="K29" i="3" s="1"/>
  <c r="J28" i="3"/>
  <c r="K28" i="3" s="1"/>
  <c r="M28" i="3" s="1"/>
  <c r="P28" i="3" s="1"/>
  <c r="J27" i="3"/>
  <c r="K27" i="3" s="1"/>
  <c r="M27" i="3" s="1"/>
  <c r="P27" i="3" s="1"/>
  <c r="J26" i="3"/>
  <c r="K26" i="3" s="1"/>
  <c r="J25" i="3"/>
  <c r="K25" i="3" s="1"/>
  <c r="R24" i="3"/>
  <c r="J24" i="3"/>
  <c r="K24" i="3" s="1"/>
  <c r="M24" i="3" s="1"/>
  <c r="P24" i="3" s="1"/>
  <c r="R23" i="3"/>
  <c r="Q23" i="3" s="1"/>
  <c r="S23" i="3" s="1"/>
  <c r="M23" i="3"/>
  <c r="P23" i="3" s="1"/>
  <c r="R22" i="3"/>
  <c r="Q22" i="3" s="1"/>
  <c r="S22" i="3" s="1"/>
  <c r="M22" i="3"/>
  <c r="P22" i="3" s="1"/>
  <c r="R21" i="3"/>
  <c r="J21" i="3"/>
  <c r="K21" i="3" s="1"/>
  <c r="R20" i="3"/>
  <c r="J20" i="3"/>
  <c r="K20" i="3" s="1"/>
  <c r="R19" i="3"/>
  <c r="J19" i="3"/>
  <c r="K19" i="3" s="1"/>
  <c r="M19" i="3" s="1"/>
  <c r="P19" i="3" s="1"/>
  <c r="R14" i="3"/>
  <c r="J14" i="3"/>
  <c r="K14" i="3" s="1"/>
  <c r="M14" i="3" s="1"/>
  <c r="P14" i="3" s="1"/>
  <c r="R13" i="3"/>
  <c r="J13" i="3"/>
  <c r="K13" i="3" s="1"/>
  <c r="M13" i="3" s="1"/>
  <c r="P13" i="3" s="1"/>
  <c r="R12" i="3"/>
  <c r="J12" i="3"/>
  <c r="K12" i="3" s="1"/>
  <c r="R11" i="3"/>
  <c r="J11" i="3"/>
  <c r="K11" i="3" s="1"/>
  <c r="M11" i="3" s="1"/>
  <c r="P11" i="3" s="1"/>
  <c r="R10" i="3"/>
  <c r="J10" i="3"/>
  <c r="K10" i="3" s="1"/>
  <c r="M10" i="3" s="1"/>
  <c r="P10" i="3" s="1"/>
  <c r="R9" i="3"/>
  <c r="J9" i="3"/>
  <c r="K9" i="3" s="1"/>
  <c r="Q104" i="3" l="1"/>
  <c r="S104" i="3" s="1"/>
  <c r="Q110" i="3"/>
  <c r="S110" i="3" s="1"/>
  <c r="Q90" i="3"/>
  <c r="S90" i="3" s="1"/>
  <c r="M90" i="3"/>
  <c r="P90" i="3" s="1"/>
  <c r="M106" i="3"/>
  <c r="P106" i="3" s="1"/>
  <c r="Q106" i="3"/>
  <c r="S106" i="3" s="1"/>
  <c r="M97" i="3"/>
  <c r="P97" i="3" s="1"/>
  <c r="Q97" i="3"/>
  <c r="S97" i="3" s="1"/>
  <c r="M107" i="3"/>
  <c r="P107" i="3" s="1"/>
  <c r="Q107" i="3"/>
  <c r="S107" i="3" s="1"/>
  <c r="M113" i="3"/>
  <c r="P113" i="3" s="1"/>
  <c r="Q113" i="3"/>
  <c r="S113" i="3" s="1"/>
  <c r="Q59" i="3"/>
  <c r="S59" i="3" s="1"/>
  <c r="M59" i="3"/>
  <c r="P59" i="3" s="1"/>
  <c r="M101" i="3"/>
  <c r="P101" i="3" s="1"/>
  <c r="Q101" i="3"/>
  <c r="S101" i="3" s="1"/>
  <c r="M61" i="3"/>
  <c r="P61" i="3" s="1"/>
  <c r="Q61" i="3"/>
  <c r="S61" i="3" s="1"/>
  <c r="M75" i="3"/>
  <c r="P75" i="3" s="1"/>
  <c r="Q75" i="3"/>
  <c r="S75" i="3" s="1"/>
  <c r="M77" i="3"/>
  <c r="P77" i="3" s="1"/>
  <c r="Q77" i="3"/>
  <c r="S77" i="3" s="1"/>
  <c r="M93" i="3"/>
  <c r="P93" i="3" s="1"/>
  <c r="Q93" i="3"/>
  <c r="S93" i="3" s="1"/>
  <c r="M82" i="3"/>
  <c r="P82" i="3" s="1"/>
  <c r="M66" i="3"/>
  <c r="P66" i="3" s="1"/>
  <c r="Q70" i="3"/>
  <c r="S70" i="3" s="1"/>
  <c r="M102" i="3"/>
  <c r="P102" i="3" s="1"/>
  <c r="Q116" i="3"/>
  <c r="S116" i="3" s="1"/>
  <c r="Q118" i="3"/>
  <c r="S118" i="3" s="1"/>
  <c r="Q120" i="3"/>
  <c r="S120" i="3" s="1"/>
  <c r="Q83" i="3"/>
  <c r="S83" i="3" s="1"/>
  <c r="Q25" i="3"/>
  <c r="S25" i="3" s="1"/>
  <c r="Q119" i="3"/>
  <c r="S119" i="3" s="1"/>
  <c r="Q121" i="3"/>
  <c r="S121" i="3" s="1"/>
  <c r="Q117" i="3"/>
  <c r="S117" i="3" s="1"/>
  <c r="Q96" i="3"/>
  <c r="S96" i="3" s="1"/>
  <c r="M96" i="3"/>
  <c r="P96" i="3" s="1"/>
  <c r="Q98" i="3"/>
  <c r="S98" i="3" s="1"/>
  <c r="Q109" i="3"/>
  <c r="S109" i="3" s="1"/>
  <c r="Q103" i="3"/>
  <c r="S103" i="3" s="1"/>
  <c r="M103" i="3"/>
  <c r="P103" i="3" s="1"/>
  <c r="M95" i="3"/>
  <c r="P95" i="3" s="1"/>
  <c r="Q95" i="3"/>
  <c r="S95" i="3" s="1"/>
  <c r="Q112" i="3"/>
  <c r="S112" i="3" s="1"/>
  <c r="M112" i="3"/>
  <c r="P112" i="3" s="1"/>
  <c r="Q111" i="3"/>
  <c r="S111" i="3" s="1"/>
  <c r="M111" i="3"/>
  <c r="P111" i="3" s="1"/>
  <c r="Q114" i="3"/>
  <c r="S114" i="3" s="1"/>
  <c r="M114" i="3"/>
  <c r="P114" i="3" s="1"/>
  <c r="Q100" i="3"/>
  <c r="S100" i="3" s="1"/>
  <c r="M100" i="3"/>
  <c r="P100" i="3" s="1"/>
  <c r="Q105" i="3"/>
  <c r="S105" i="3" s="1"/>
  <c r="M105" i="3"/>
  <c r="P105" i="3" s="1"/>
  <c r="Q108" i="3"/>
  <c r="S108" i="3" s="1"/>
  <c r="M108" i="3"/>
  <c r="P108" i="3" s="1"/>
  <c r="Q94" i="3"/>
  <c r="S94" i="3" s="1"/>
  <c r="M99" i="3"/>
  <c r="P99" i="3" s="1"/>
  <c r="Q99" i="3"/>
  <c r="S99" i="3" s="1"/>
  <c r="Q115" i="3"/>
  <c r="S115" i="3" s="1"/>
  <c r="M115" i="3"/>
  <c r="P115" i="3" s="1"/>
  <c r="Q78" i="3"/>
  <c r="S78" i="3" s="1"/>
  <c r="M78" i="3"/>
  <c r="P78" i="3" s="1"/>
  <c r="M80" i="3"/>
  <c r="P80" i="3" s="1"/>
  <c r="Q80" i="3"/>
  <c r="S80" i="3" s="1"/>
  <c r="Q86" i="3"/>
  <c r="S86" i="3" s="1"/>
  <c r="Q85" i="3"/>
  <c r="S85" i="3" s="1"/>
  <c r="M85" i="3"/>
  <c r="P85" i="3" s="1"/>
  <c r="Q79" i="3"/>
  <c r="S79" i="3" s="1"/>
  <c r="Q62" i="3"/>
  <c r="S62" i="3" s="1"/>
  <c r="M62" i="3"/>
  <c r="P62" i="3" s="1"/>
  <c r="M68" i="3"/>
  <c r="P68" i="3" s="1"/>
  <c r="Q68" i="3"/>
  <c r="S68" i="3" s="1"/>
  <c r="Q45" i="3"/>
  <c r="S45" i="3" s="1"/>
  <c r="Q81" i="3"/>
  <c r="S81" i="3" s="1"/>
  <c r="Q87" i="3"/>
  <c r="S87" i="3" s="1"/>
  <c r="Q69" i="3"/>
  <c r="S69" i="3" s="1"/>
  <c r="M69" i="3"/>
  <c r="P69" i="3" s="1"/>
  <c r="Q63" i="3"/>
  <c r="S63" i="3" s="1"/>
  <c r="Q39" i="3"/>
  <c r="S39" i="3" s="1"/>
  <c r="Q41" i="3"/>
  <c r="S41" i="3" s="1"/>
  <c r="M64" i="3"/>
  <c r="P64" i="3" s="1"/>
  <c r="Q64" i="3"/>
  <c r="S64" i="3" s="1"/>
  <c r="M74" i="3"/>
  <c r="P74" i="3" s="1"/>
  <c r="Q74" i="3"/>
  <c r="S74" i="3" s="1"/>
  <c r="Q46" i="3"/>
  <c r="S46" i="3" s="1"/>
  <c r="M46" i="3"/>
  <c r="P46" i="3" s="1"/>
  <c r="Q88" i="3"/>
  <c r="S88" i="3" s="1"/>
  <c r="M88" i="3"/>
  <c r="P88" i="3" s="1"/>
  <c r="Q76" i="3"/>
  <c r="S76" i="3" s="1"/>
  <c r="M76" i="3"/>
  <c r="P76" i="3" s="1"/>
  <c r="Q84" i="3"/>
  <c r="S84" i="3" s="1"/>
  <c r="M84" i="3"/>
  <c r="P84" i="3" s="1"/>
  <c r="M60" i="3"/>
  <c r="P60" i="3" s="1"/>
  <c r="Q60" i="3"/>
  <c r="S60" i="3" s="1"/>
  <c r="Q92" i="3"/>
  <c r="S92" i="3" s="1"/>
  <c r="M92" i="3"/>
  <c r="P92" i="3" s="1"/>
  <c r="Q65" i="3"/>
  <c r="S65" i="3" s="1"/>
  <c r="Q71" i="3"/>
  <c r="S71" i="3" s="1"/>
  <c r="Q40" i="3"/>
  <c r="S40" i="3" s="1"/>
  <c r="M40" i="3"/>
  <c r="P40" i="3" s="1"/>
  <c r="Q72" i="3"/>
  <c r="S72" i="3" s="1"/>
  <c r="M72" i="3"/>
  <c r="P72" i="3" s="1"/>
  <c r="M91" i="3"/>
  <c r="P91" i="3" s="1"/>
  <c r="Q91" i="3"/>
  <c r="S91" i="3" s="1"/>
  <c r="Q73" i="3"/>
  <c r="S73" i="3" s="1"/>
  <c r="Q89" i="3"/>
  <c r="S89" i="3" s="1"/>
  <c r="M83" i="3"/>
  <c r="P83" i="3" s="1"/>
  <c r="Q67" i="3"/>
  <c r="S67" i="3" s="1"/>
  <c r="Q30" i="3"/>
  <c r="S30" i="3" s="1"/>
  <c r="M30" i="3"/>
  <c r="P30" i="3" s="1"/>
  <c r="Q37" i="3"/>
  <c r="S37" i="3" s="1"/>
  <c r="M37" i="3"/>
  <c r="P37" i="3" s="1"/>
  <c r="Q14" i="3"/>
  <c r="S14" i="3" s="1"/>
  <c r="Q13" i="3"/>
  <c r="S13" i="3" s="1"/>
  <c r="Q10" i="3"/>
  <c r="S10" i="3" s="1"/>
  <c r="Q34" i="3"/>
  <c r="S34" i="3" s="1"/>
  <c r="M25" i="3"/>
  <c r="P25" i="3" s="1"/>
  <c r="Q32" i="3"/>
  <c r="S32" i="3" s="1"/>
  <c r="Q36" i="3"/>
  <c r="S36" i="3" s="1"/>
  <c r="Q28" i="3"/>
  <c r="S28" i="3" s="1"/>
  <c r="Q35" i="3"/>
  <c r="S35" i="3" s="1"/>
  <c r="M35" i="3"/>
  <c r="P35" i="3" s="1"/>
  <c r="Q27" i="3"/>
  <c r="S27" i="3" s="1"/>
  <c r="Q29" i="3"/>
  <c r="S29" i="3" s="1"/>
  <c r="M29" i="3"/>
  <c r="P29" i="3" s="1"/>
  <c r="M31" i="3"/>
  <c r="P31" i="3" s="1"/>
  <c r="Q31" i="3"/>
  <c r="S31" i="3" s="1"/>
  <c r="Q33" i="3"/>
  <c r="S33" i="3" s="1"/>
  <c r="M33" i="3"/>
  <c r="P33" i="3" s="1"/>
  <c r="Q38" i="3"/>
  <c r="S38" i="3" s="1"/>
  <c r="Q26" i="3"/>
  <c r="S26" i="3" s="1"/>
  <c r="M26" i="3"/>
  <c r="P26" i="3" s="1"/>
  <c r="M21" i="3"/>
  <c r="P21" i="3" s="1"/>
  <c r="Q21" i="3"/>
  <c r="S21" i="3" s="1"/>
  <c r="M12" i="3"/>
  <c r="P12" i="3" s="1"/>
  <c r="Q12" i="3"/>
  <c r="S12" i="3" s="1"/>
  <c r="Q9" i="3"/>
  <c r="S9" i="3" s="1"/>
  <c r="M9" i="3"/>
  <c r="P9" i="3" s="1"/>
  <c r="Q20" i="3"/>
  <c r="S20" i="3" s="1"/>
  <c r="M20" i="3"/>
  <c r="P20" i="3" s="1"/>
  <c r="Q11" i="3"/>
  <c r="S11" i="3" s="1"/>
  <c r="Q24" i="3"/>
  <c r="S24" i="3" s="1"/>
  <c r="Q19" i="3"/>
  <c r="S19" i="3" s="1"/>
  <c r="I52" i="2" l="1"/>
  <c r="I51" i="2"/>
  <c r="I50" i="2"/>
  <c r="I49" i="2"/>
  <c r="I53" i="2"/>
  <c r="I60" i="2" l="1"/>
  <c r="I45" i="2"/>
  <c r="I97" i="2" l="1"/>
  <c r="I96" i="2"/>
  <c r="I95" i="2"/>
  <c r="I94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8" i="2"/>
  <c r="I57" i="2"/>
  <c r="I56" i="2"/>
  <c r="I55" i="2"/>
  <c r="I54" i="2"/>
  <c r="I48" i="2"/>
  <c r="I47" i="2"/>
  <c r="I46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<sst xmlns="http://schemas.openxmlformats.org/spreadsheetml/2006/main" count="2292" uniqueCount="1193">
  <si>
    <t>IDH-код</t>
  </si>
  <si>
    <t>Код</t>
  </si>
  <si>
    <t>Назва</t>
  </si>
  <si>
    <t>Вид упаковки</t>
  </si>
  <si>
    <t>Розміри упаковки</t>
  </si>
  <si>
    <t>Упаковка</t>
  </si>
  <si>
    <t>Рекомендована роздрібна ціна, грн/шт з ПДВ</t>
  </si>
  <si>
    <t>1. Матеріали для облицювальних робіт</t>
  </si>
  <si>
    <t xml:space="preserve">1.1. Клеї для плитки </t>
  </si>
  <si>
    <t>1181849</t>
  </si>
  <si>
    <t>CM 11</t>
  </si>
  <si>
    <t>Клеюча суміш для плитки Ceramic</t>
  </si>
  <si>
    <t>-</t>
  </si>
  <si>
    <t xml:space="preserve">Паперовий мішок </t>
  </si>
  <si>
    <t>кг</t>
  </si>
  <si>
    <t>947422</t>
  </si>
  <si>
    <t>CM 12</t>
  </si>
  <si>
    <t>Клеюча суміш для керамограніту Gres</t>
  </si>
  <si>
    <t>1.1.1. Еластичні та спеціальні клеї для плитки</t>
  </si>
  <si>
    <t>CM 117</t>
  </si>
  <si>
    <t>Еластична клеюча суміш для натурального каменю Flex</t>
  </si>
  <si>
    <t>1671710</t>
  </si>
  <si>
    <t>CM 77</t>
  </si>
  <si>
    <t>Багатофункціональний високоеластичний реактивний клей</t>
  </si>
  <si>
    <t>Пластикове відро</t>
  </si>
  <si>
    <t>2487168</t>
  </si>
  <si>
    <t>CM 12 Express</t>
  </si>
  <si>
    <t>Швидкотвердіюча клеюча суміш Express</t>
  </si>
  <si>
    <t>2487169</t>
  </si>
  <si>
    <t>CM 14 Elastic Universal</t>
  </si>
  <si>
    <t>Еластична клеюча суміш для плитки Elastic Universal</t>
  </si>
  <si>
    <t>2487184</t>
  </si>
  <si>
    <t>CM 117 white</t>
  </si>
  <si>
    <t>Клеюча суміш для мармуру і мозаїки Marble &amp; Mosaic</t>
  </si>
  <si>
    <t>2574221</t>
  </si>
  <si>
    <t>CM 49 S2 Premium Flexible</t>
  </si>
  <si>
    <t>Супереластична клеюча суміш для плитки S2 Premium Flexible</t>
  </si>
  <si>
    <t>947427</t>
  </si>
  <si>
    <t>2844869</t>
  </si>
  <si>
    <t>CM 17 AERO</t>
  </si>
  <si>
    <t>Високоеластична клеюча суміш AERO Super Flexible</t>
  </si>
  <si>
    <t>2933168</t>
  </si>
  <si>
    <t>CM 22</t>
  </si>
  <si>
    <t>Високоеластична клеюча суміш для великоформатної плитки Mega Format Flexible</t>
  </si>
  <si>
    <t>1.2. Заповнювачі швів</t>
  </si>
  <si>
    <t>1157094</t>
  </si>
  <si>
    <t>CE 40 Aquastatic</t>
  </si>
  <si>
    <t>Еластичний водостійкий кольоровий шов до 6 мм натура 41</t>
  </si>
  <si>
    <t>1157095</t>
  </si>
  <si>
    <t>Еластичний водостійкий кольоровий шов до 6 мм ківі 67</t>
  </si>
  <si>
    <t>1157096</t>
  </si>
  <si>
    <t>Еластичний водостійкий кольоровий шов до 6 мм сієна 47</t>
  </si>
  <si>
    <t>1157098</t>
  </si>
  <si>
    <t>Еластичний водостійкий кольоровий шов до 6 мм сріблястий 04</t>
  </si>
  <si>
    <t>1454580</t>
  </si>
  <si>
    <t>CE 43 Grand'elit</t>
  </si>
  <si>
    <t>Надміцний еластичний кольоровий шов до 20 мм (білий)</t>
  </si>
  <si>
    <t>1454581</t>
  </si>
  <si>
    <t xml:space="preserve">Надміцний еластичний кольоровий шов до 20 мм (карамель) </t>
  </si>
  <si>
    <t>1454582</t>
  </si>
  <si>
    <t xml:space="preserve">Надміцний еластичний кольоровий шов до 20 мм (антрацит) </t>
  </si>
  <si>
    <t>1454583</t>
  </si>
  <si>
    <t xml:space="preserve">Надміцний еластичний кольоровий шов до 20 мм (графіт) </t>
  </si>
  <si>
    <t>1454584</t>
  </si>
  <si>
    <t xml:space="preserve">Надміцний еластичний кольоровий шов до 20 мм (сірий) </t>
  </si>
  <si>
    <t>1454585</t>
  </si>
  <si>
    <t xml:space="preserve">Надміцний еластичний кольоровий шов до 20 мм (темно-коричневий) </t>
  </si>
  <si>
    <t>1454586</t>
  </si>
  <si>
    <t xml:space="preserve">Надміцний еластичний кольоровий шов до 20 мм (коричневий) </t>
  </si>
  <si>
    <t>1454587</t>
  </si>
  <si>
    <t xml:space="preserve">Надміцний еластичний кольоровий шов до 20 мм (цегляний) </t>
  </si>
  <si>
    <t>1454588</t>
  </si>
  <si>
    <t xml:space="preserve">Надміцний еластичний кольоровий шов до 20 мм (багама) </t>
  </si>
  <si>
    <t>1719462</t>
  </si>
  <si>
    <t>Еластичний водостійкий кольоровий шов до 6 мм темно-коричневий 58</t>
  </si>
  <si>
    <t>1719463</t>
  </si>
  <si>
    <t>Еластичний водостійкий кольоровий шов до 6 мм карамель 46</t>
  </si>
  <si>
    <t>1719469</t>
  </si>
  <si>
    <t>Еластичний водостійкий кольоровий шов до 6 мм білий 01</t>
  </si>
  <si>
    <t>1719470</t>
  </si>
  <si>
    <t>Еластичний водостійкий кольоровий шов до 6 мм жасмин 40</t>
  </si>
  <si>
    <t>1719471</t>
  </si>
  <si>
    <t>Еластичний водостійкий кольоровий шов до 6 мм сірий 07</t>
  </si>
  <si>
    <t>1994988</t>
  </si>
  <si>
    <t>CE 33 Plus</t>
  </si>
  <si>
    <t>Кольоровий шов до 6 мм 100 білий</t>
  </si>
  <si>
    <t xml:space="preserve">Пластиковий мішок </t>
  </si>
  <si>
    <t>1995606</t>
  </si>
  <si>
    <t>Кольоровий шов до 6 мм 120 жасмин</t>
  </si>
  <si>
    <t>1995607</t>
  </si>
  <si>
    <t>Кольоровий шов до 6 мм 117 чорний</t>
  </si>
  <si>
    <t>1995608</t>
  </si>
  <si>
    <t>Кольоровий шов до 6 мм 116 антрацит</t>
  </si>
  <si>
    <t>1995610</t>
  </si>
  <si>
    <t>Кольоровий шов до 6 мм 115 сірий цемент</t>
  </si>
  <si>
    <t>1995641</t>
  </si>
  <si>
    <t>Кольоровий шов до 6 мм 110 світло-сірий</t>
  </si>
  <si>
    <t>1995643</t>
  </si>
  <si>
    <t>Кольоровий шов до 6 мм 114 сірий</t>
  </si>
  <si>
    <t>1995644</t>
  </si>
  <si>
    <t>Кольоровий шов до 6 мм 131 темно-коричневий</t>
  </si>
  <si>
    <t>1995646</t>
  </si>
  <si>
    <t>Кольоровий шов до 6 мм 125 карамель</t>
  </si>
  <si>
    <t>1995647</t>
  </si>
  <si>
    <t>Кольоровий шов до 6 мм 123 бежевий</t>
  </si>
  <si>
    <t>1995675</t>
  </si>
  <si>
    <t>Кольоровий шов до 6 мм 121 світлий беж</t>
  </si>
  <si>
    <t>1996184</t>
  </si>
  <si>
    <t>Кольоровий шов до 6 мм 124 темний беж</t>
  </si>
  <si>
    <t>1996186</t>
  </si>
  <si>
    <t>Кольоровий шов до 6 мм 130 коричневий</t>
  </si>
  <si>
    <t>2053586</t>
  </si>
  <si>
    <t>2053587</t>
  </si>
  <si>
    <t>2053588</t>
  </si>
  <si>
    <t>2053589</t>
  </si>
  <si>
    <t>2053590</t>
  </si>
  <si>
    <t>2122758</t>
  </si>
  <si>
    <t>Кольоровий шов до 6 мм 180 світло-блакитний</t>
  </si>
  <si>
    <t>2122759</t>
  </si>
  <si>
    <t>Кольоровий шов до 6 мм 181 небесно-синій</t>
  </si>
  <si>
    <t>2122760</t>
  </si>
  <si>
    <t>Кольоровий шов до 6 мм 161 нефритовий</t>
  </si>
  <si>
    <t>2122761</t>
  </si>
  <si>
    <t>Кольоровий шов до 6 мм 160 м'ята</t>
  </si>
  <si>
    <t>2122762</t>
  </si>
  <si>
    <t>Кольоровий шов до 6 мм 140 ваніль</t>
  </si>
  <si>
    <t>2122763</t>
  </si>
  <si>
    <t>Кольоровий шов до 6 мм 139 персик</t>
  </si>
  <si>
    <t>2122765</t>
  </si>
  <si>
    <t>Кольоровий шов до 6 мм 138 кремовий</t>
  </si>
  <si>
    <t>2122766</t>
  </si>
  <si>
    <t>Кольоровий шов до 6 мм 132 теракотовий</t>
  </si>
  <si>
    <t>2122767</t>
  </si>
  <si>
    <t>Кольоровий шов до 6 мм 134 клінкер</t>
  </si>
  <si>
    <t>2123375</t>
  </si>
  <si>
    <t>Еластичний водостійкий кольоровий шов до 6 мм какао 52</t>
  </si>
  <si>
    <t>2123376</t>
  </si>
  <si>
    <t>Еластичний водостійкий кольоровий шов до 6 мм чорний 18</t>
  </si>
  <si>
    <t>2123377</t>
  </si>
  <si>
    <t>Еластичний водостійкий кольоровий шов до 6 мм природно-білий 03</t>
  </si>
  <si>
    <t>2300198</t>
  </si>
  <si>
    <t>Еластичний водостійкий кольоровий шов до 6 мм світло-сірий 10</t>
  </si>
  <si>
    <t>2300199</t>
  </si>
  <si>
    <t>Еластичний водостійкий кольоровий шов до 6 мм графіт 16</t>
  </si>
  <si>
    <t>2300200</t>
  </si>
  <si>
    <t>2300211</t>
  </si>
  <si>
    <t>2300212</t>
  </si>
  <si>
    <t>Еластичний водостійкий кольоровий шов до 6 мм багама 43</t>
  </si>
  <si>
    <t>2300213</t>
  </si>
  <si>
    <t>Еластичний водостійкий кольоровий шов до 6 мм горіховий 55</t>
  </si>
  <si>
    <t>2300214</t>
  </si>
  <si>
    <t>2300215</t>
  </si>
  <si>
    <t>2444695</t>
  </si>
  <si>
    <t>CE 40 Trend Collection</t>
  </si>
  <si>
    <t>Еластичний водостійкий кольоровий шов до 6 мм білий мармур 102</t>
  </si>
  <si>
    <t>2444696</t>
  </si>
  <si>
    <t>Еластичний водостійкий кольоровий шов до 6 мм сталевий сірий 111</t>
  </si>
  <si>
    <t>2444697</t>
  </si>
  <si>
    <t>Еластичний водостійкий кольоровий шов до 6 мм мигдальний горіх 145</t>
  </si>
  <si>
    <t>2444698</t>
  </si>
  <si>
    <t>Еластичний водостійкий кольоровий шов до 6 мм крижана глазур 191</t>
  </si>
  <si>
    <t>2444754</t>
  </si>
  <si>
    <t>Еластичний водостійкий кольоровий шов до 6 мм нічне сяйво 195</t>
  </si>
  <si>
    <t>2444759</t>
  </si>
  <si>
    <t>Еластичний водостійкий кольоровий шов до 6 мм нюд 02</t>
  </si>
  <si>
    <t>2444760</t>
  </si>
  <si>
    <t>Еластичний водостійкий кольоровий шов до 6 мм капучино 51</t>
  </si>
  <si>
    <t>2444831</t>
  </si>
  <si>
    <t>Еластичний водостійкий кольоровий шов до 6 мм платиновий 39</t>
  </si>
  <si>
    <t>2444832</t>
  </si>
  <si>
    <t>Еластичний водостійкий кольоровий шов до 6 мм блискучий агат 05</t>
  </si>
  <si>
    <t>947481</t>
  </si>
  <si>
    <t>947482</t>
  </si>
  <si>
    <t>947484</t>
  </si>
  <si>
    <t>947485</t>
  </si>
  <si>
    <t>Еластичний водостійкий кольоровий шов до 6 мм блакитний 80</t>
  </si>
  <si>
    <t>947486</t>
  </si>
  <si>
    <t>947487</t>
  </si>
  <si>
    <t>947488</t>
  </si>
  <si>
    <t>Еластичний водостійкий кольоровий шов до 6 мм цегляний 49</t>
  </si>
  <si>
    <t>947489</t>
  </si>
  <si>
    <t>Еластичний водостійкий кольоровий шов до 6 мм клінкер 50</t>
  </si>
  <si>
    <t>947490</t>
  </si>
  <si>
    <t>947491</t>
  </si>
  <si>
    <t>Еластичний водостійкий кольоровий шов до 6 мм персик 28</t>
  </si>
  <si>
    <t>947493</t>
  </si>
  <si>
    <t>Еластичний водостійкий кольоровий шов до 6 мм сахара 25</t>
  </si>
  <si>
    <t>947494</t>
  </si>
  <si>
    <t>947495</t>
  </si>
  <si>
    <t>Еластичний водостійкий кольоровий шов до 6 мм синій 83</t>
  </si>
  <si>
    <t>947498</t>
  </si>
  <si>
    <t>947499</t>
  </si>
  <si>
    <t>Еластичний водостійкий кольоровий шов до 6 мм зелений 70</t>
  </si>
  <si>
    <t>947500</t>
  </si>
  <si>
    <t>Еластичний водостійкий кольоровий шов до 6 мм темно-синій 88</t>
  </si>
  <si>
    <t>947501</t>
  </si>
  <si>
    <t>Еластичний водостійкий кольоровий шов до 6 мм світло-салатовий 64</t>
  </si>
  <si>
    <t>947502</t>
  </si>
  <si>
    <t>Еластичний водостійкий кольоровий шов  до 6 мм кремовий 31</t>
  </si>
  <si>
    <t>947503</t>
  </si>
  <si>
    <t>947504</t>
  </si>
  <si>
    <t>Еластичний водостійкий кольоровий шов до 6 мм світло-блакитний 79</t>
  </si>
  <si>
    <t>947511</t>
  </si>
  <si>
    <t>СТ 10</t>
  </si>
  <si>
    <t>Захист для швів і плитки</t>
  </si>
  <si>
    <t>Каністра</t>
  </si>
  <si>
    <t>л</t>
  </si>
  <si>
    <t>1.3. Епоксидні заповнювачі швів та клеї для плитки</t>
  </si>
  <si>
    <t>2448763</t>
  </si>
  <si>
    <t>CE 89 Ultraepoxy Premium</t>
  </si>
  <si>
    <t>Епоксидний двокомпонетний заповнювач швів та клей для плитки 801 білий</t>
  </si>
  <si>
    <t>2448764</t>
  </si>
  <si>
    <t>Епоксидний двокомпонетний заповнювач швів та клей для плитки 809 сірий бетон</t>
  </si>
  <si>
    <t>2448765</t>
  </si>
  <si>
    <t>Епоксидний двокомпонетний заповнювач швів та клей для плитки 807 сіра перлина</t>
  </si>
  <si>
    <t>2448766</t>
  </si>
  <si>
    <t>Епоксидний двокомпонетний заповнювач швів та клей для плитки 844 тофі</t>
  </si>
  <si>
    <t>2448767</t>
  </si>
  <si>
    <t>Епоксидний двокомпонетний заповнювач швів та клей для плитки 840 жасмин</t>
  </si>
  <si>
    <t>2448771</t>
  </si>
  <si>
    <t>Епоксидний двокомпонетний заповнювач швів та клей для плитки 859 димчастий топаз</t>
  </si>
  <si>
    <t>2448773</t>
  </si>
  <si>
    <t>Епоксидний двокомпонетний заповнювач швів та клей для плитки 814 натуральний кварц</t>
  </si>
  <si>
    <t>2449082</t>
  </si>
  <si>
    <t>Епоксидний двокомпонетний заповнювач швів та клей для плитки 817 міцний сланець</t>
  </si>
  <si>
    <t>2. Матеріали для гідроізоляції, гідрофобізації та герметизації</t>
  </si>
  <si>
    <t>2.1. Полімер-цементні матеріали для гідроізоляції</t>
  </si>
  <si>
    <t>2387627</t>
  </si>
  <si>
    <t>CR 90</t>
  </si>
  <si>
    <t>Гідроізоляційна суміш Crystaliser</t>
  </si>
  <si>
    <t>947508</t>
  </si>
  <si>
    <t>CR 65</t>
  </si>
  <si>
    <t>Гідроізоляційна суміш (жорстка)</t>
  </si>
  <si>
    <t>1038182</t>
  </si>
  <si>
    <t>CR 66</t>
  </si>
  <si>
    <t>Еластична гідроізоляційна суміш (2К)</t>
  </si>
  <si>
    <t>кг/л</t>
  </si>
  <si>
    <t>17,5+5</t>
  </si>
  <si>
    <t>947509</t>
  </si>
  <si>
    <t>CR 66*</t>
  </si>
  <si>
    <t>Еластична гідроізоляційна суміш (1-й компонент)</t>
  </si>
  <si>
    <t>947510</t>
  </si>
  <si>
    <t>Еластична гідроізоляційна суміш (2-й компонент)</t>
  </si>
  <si>
    <t>2.2. Полімерні матеріали для гідроізоляції</t>
  </si>
  <si>
    <t>1605209</t>
  </si>
  <si>
    <t>CL 152</t>
  </si>
  <si>
    <t>Гідроізоляційна стрічка</t>
  </si>
  <si>
    <t>Рулон</t>
  </si>
  <si>
    <t>м</t>
  </si>
  <si>
    <t>1605255</t>
  </si>
  <si>
    <t>2-к відро</t>
  </si>
  <si>
    <t>2818064</t>
  </si>
  <si>
    <t>CL 51</t>
  </si>
  <si>
    <t>Однокомпонентна гідроізоляційна мастика</t>
  </si>
  <si>
    <t>2818512</t>
  </si>
  <si>
    <t>2818518</t>
  </si>
  <si>
    <t>1683234</t>
  </si>
  <si>
    <t>CO 81</t>
  </si>
  <si>
    <t>Засіб для захисту від капілярної вологи</t>
  </si>
  <si>
    <t>2.3. Бітумно-полімерні матеріали для гідроізоляції</t>
  </si>
  <si>
    <t>2298892</t>
  </si>
  <si>
    <t>CP 41</t>
  </si>
  <si>
    <t>Бітумно - полімерна емульсія для ґрунтування та гідроізоляції</t>
  </si>
  <si>
    <t>2630613</t>
  </si>
  <si>
    <t>CP 43 Xpress</t>
  </si>
  <si>
    <t>Бітумно - полімерна мастика армована (2к) Xpress</t>
  </si>
  <si>
    <t>2.4. Додаткові матеріали для гідроізоляції</t>
  </si>
  <si>
    <t>1729197</t>
  </si>
  <si>
    <t>CL 82</t>
  </si>
  <si>
    <t>Хімічно стійка гідроізяційна стрічка</t>
  </si>
  <si>
    <t>2.5. Матеріали для гідрофобізації</t>
  </si>
  <si>
    <t>947512</t>
  </si>
  <si>
    <t>CT 13</t>
  </si>
  <si>
    <t>Універсальний гідрофобізатор</t>
  </si>
  <si>
    <t>CS 25 MicroProtect</t>
  </si>
  <si>
    <t>Силіконовий шов Ceresit CS25 (білий)</t>
  </si>
  <si>
    <t>Картридж</t>
  </si>
  <si>
    <t>мл</t>
  </si>
  <si>
    <t>Силіконовий шов Ceresit CS25 (прозорий)</t>
  </si>
  <si>
    <t>Силіконовий шов Ceresit CS25 (темно-коричневий)</t>
  </si>
  <si>
    <t>1095893</t>
  </si>
  <si>
    <t>Силіконовий шов Ceresit CS25 (графіт)</t>
  </si>
  <si>
    <t>Силіконовий шов Ceresit CS25 (світло-сірий)</t>
  </si>
  <si>
    <t>Силіконовий шов Ceresit CS25 (горіховий)</t>
  </si>
  <si>
    <t>Силіконовий шов Ceresit CS25 (багама)</t>
  </si>
  <si>
    <t>Силіконовий шов Ceresit CS25 (сірий)</t>
  </si>
  <si>
    <t>Силіконовий шов Ceresit CS25 (жасмин)</t>
  </si>
  <si>
    <t>Силіконовий шов Ceresit CS25 (карамель)</t>
  </si>
  <si>
    <t>Силіконовий шов Ceresit CS25 (сріблястий)</t>
  </si>
  <si>
    <t>Силіконовий шов Ceresit CS25 (сієна)</t>
  </si>
  <si>
    <t>2.7.Матеріали для гідроізоляції AquaBlock</t>
  </si>
  <si>
    <t>1062408</t>
  </si>
  <si>
    <t>CP 30 AquaBlock</t>
  </si>
  <si>
    <t>Еластичне водонепроникне силіконове покриття  AquaBlock</t>
  </si>
  <si>
    <t>1301548</t>
  </si>
  <si>
    <t>Еластичне водонепроникне силіконове покриття AquaBlock</t>
  </si>
  <si>
    <t>3. Матеріали для влаштування підлог</t>
  </si>
  <si>
    <t>3.1. Матеріали для влаштування та ремонта стяжок</t>
  </si>
  <si>
    <t>1487850</t>
  </si>
  <si>
    <t>CN 278</t>
  </si>
  <si>
    <t>Легковирівнююча стяжка 15-50 мм</t>
  </si>
  <si>
    <t>947513</t>
  </si>
  <si>
    <t>CN 83</t>
  </si>
  <si>
    <t>Швидкотужавіюча суміш 5-35 мм</t>
  </si>
  <si>
    <t>947514</t>
  </si>
  <si>
    <t>CN 178</t>
  </si>
  <si>
    <t>Легковирівнююча суміш 15-80мм</t>
  </si>
  <si>
    <t>947515</t>
  </si>
  <si>
    <t>CO 85</t>
  </si>
  <si>
    <t>Добавка для влаштування стяжок із звукоізоляційним ефектом</t>
  </si>
  <si>
    <t>947518</t>
  </si>
  <si>
    <t>CN 76</t>
  </si>
  <si>
    <t>Високоміцне покриття для підлоги</t>
  </si>
  <si>
    <t>3.2. Самовирівнювальні суміші</t>
  </si>
  <si>
    <t>2790370</t>
  </si>
  <si>
    <t>Ceresit CN 68</t>
  </si>
  <si>
    <t>Паперовий мішок</t>
  </si>
  <si>
    <t>947516</t>
  </si>
  <si>
    <t>CN 69</t>
  </si>
  <si>
    <t xml:space="preserve">Самовирівнювальна суміш 1-15 мм   </t>
  </si>
  <si>
    <t>947517</t>
  </si>
  <si>
    <t>CN 72</t>
  </si>
  <si>
    <t>Самовирівнювальна суміш 1-10мм</t>
  </si>
  <si>
    <t>3.3. Материалы для влаштування промислових підлог</t>
  </si>
  <si>
    <t>1792784</t>
  </si>
  <si>
    <t>CF 56 Quartz натуральний</t>
  </si>
  <si>
    <t>Зміцнююче полімер - цементне покриття топпінг для промислових підлог</t>
  </si>
  <si>
    <t>1793941</t>
  </si>
  <si>
    <t>CF 56 Corundum натуральний</t>
  </si>
  <si>
    <t>1793947</t>
  </si>
  <si>
    <t>CF 56 Corundum світло-сірий</t>
  </si>
  <si>
    <t>3.4. Матеріали для захисту конструкцій</t>
  </si>
  <si>
    <t>1373313</t>
  </si>
  <si>
    <t>CD 24</t>
  </si>
  <si>
    <t xml:space="preserve">Полімерцементна шпаклівка для відновлення бетону до 5 мм </t>
  </si>
  <si>
    <t>1373314</t>
  </si>
  <si>
    <t>CD 30</t>
  </si>
  <si>
    <t xml:space="preserve">Однокомпонентний, мінеральний, антикорозійний і
контактний розчин  
</t>
  </si>
  <si>
    <t>2118481</t>
  </si>
  <si>
    <t>CD 25</t>
  </si>
  <si>
    <t>Дрібно-зерниста ремонтно-відновлювальна суміш від 5 до 30мм</t>
  </si>
  <si>
    <t>950157</t>
  </si>
  <si>
    <t>CD 22</t>
  </si>
  <si>
    <t>Крупно-зерниста ремонтно-відновлювальна суміш</t>
  </si>
  <si>
    <t>3.5. Матеріали для влаштування промислових підлог та пішохідних зон</t>
  </si>
  <si>
    <t>CF 70 A</t>
  </si>
  <si>
    <t>Епоксидне покриття для влаштування фінішного фарбувального шару підлог і захисту будівельних конструкцій (компонент А)</t>
  </si>
  <si>
    <t>CF 70 B</t>
  </si>
  <si>
    <t>Епоксидне покриття для влаштування фінішного фарбувального шару підлог і захисту будівельних конструкцій (компонент B)</t>
  </si>
  <si>
    <t>CF 72 A</t>
  </si>
  <si>
    <t>Поліуретанове самовирівнююче покриття промислових підлог (компонент А)</t>
  </si>
  <si>
    <t>Металеве відро</t>
  </si>
  <si>
    <t>CF 72 B</t>
  </si>
  <si>
    <t>Поліуретанове самовирівнююче покриття промислових підлог(компонент B)</t>
  </si>
  <si>
    <t>CF 71</t>
  </si>
  <si>
    <t>Поліуретанове просочення  для зміцнення поверхні основ</t>
  </si>
  <si>
    <t>CF 87 A</t>
  </si>
  <si>
    <t xml:space="preserve">Епоксидна грунтовка </t>
  </si>
  <si>
    <t>CF 87 B</t>
  </si>
  <si>
    <t>Металева банка</t>
  </si>
  <si>
    <t xml:space="preserve">3.6. Матеріали для захисту металевих поверхонь від атмосферних середлвищ (антикорозійний захист) </t>
  </si>
  <si>
    <t>CD 53 A</t>
  </si>
  <si>
    <t>Акрил-уретанова захисна фарба (компонент А)</t>
  </si>
  <si>
    <t>CD 53 B</t>
  </si>
  <si>
    <t>Акрил-уретанова захисна фарба (компонент B)</t>
  </si>
  <si>
    <t xml:space="preserve">4. Матеріали для підготовки поверхонь під облаштування </t>
  </si>
  <si>
    <t>4.1. Грунтовки</t>
  </si>
  <si>
    <t>1568220</t>
  </si>
  <si>
    <t>СT 17 Super</t>
  </si>
  <si>
    <t>Глибокопроникаюча грунтовка безбарвна</t>
  </si>
  <si>
    <t>1614440</t>
  </si>
  <si>
    <t>1739437</t>
  </si>
  <si>
    <t>СT 19</t>
  </si>
  <si>
    <t>Грунтовка адгезійна Бетонконтакт</t>
  </si>
  <si>
    <t>1739439</t>
  </si>
  <si>
    <t>1771757</t>
  </si>
  <si>
    <t>189211</t>
  </si>
  <si>
    <t>СT 14</t>
  </si>
  <si>
    <t>Грунтовка глибокопроникаюча</t>
  </si>
  <si>
    <t>2299719</t>
  </si>
  <si>
    <t>IN 10</t>
  </si>
  <si>
    <t>Глибокопроникаюча грунтовка (під фінішне оздоблення)</t>
  </si>
  <si>
    <t>2299722</t>
  </si>
  <si>
    <t>2634590</t>
  </si>
  <si>
    <t>R 777</t>
  </si>
  <si>
    <t>Дисперсійна грунтівка для поглинальних основ для їх просочення та укріплення</t>
  </si>
  <si>
    <t>2634593</t>
  </si>
  <si>
    <t>R 766</t>
  </si>
  <si>
    <t>Багатофункціональна високонцентрована грунтівка для створення контактного шару</t>
  </si>
  <si>
    <t>947519</t>
  </si>
  <si>
    <t>СT 17</t>
  </si>
  <si>
    <t>Глибокопроникаюча грунтовка</t>
  </si>
  <si>
    <t>947520</t>
  </si>
  <si>
    <t>947521</t>
  </si>
  <si>
    <t>947522</t>
  </si>
  <si>
    <t>947523</t>
  </si>
  <si>
    <t>СT 99</t>
  </si>
  <si>
    <t>Грунтовка з антимікробною добавкою</t>
  </si>
  <si>
    <t>4.2. ШпаклІвки, штукатурки вирівнювальні</t>
  </si>
  <si>
    <t>1314268</t>
  </si>
  <si>
    <t>СT 95 (0,15мм)</t>
  </si>
  <si>
    <t>Акрилова шпаклівка для зовнішніх робіт</t>
  </si>
  <si>
    <t>2722202</t>
  </si>
  <si>
    <t>IN 95</t>
  </si>
  <si>
    <t>Акрилова шпаклівка для внутрішніх робіт</t>
  </si>
  <si>
    <t>2792796</t>
  </si>
  <si>
    <t>947524</t>
  </si>
  <si>
    <t>СT 29</t>
  </si>
  <si>
    <t>Шпаклівка мінеральна стартова</t>
  </si>
  <si>
    <t>947527</t>
  </si>
  <si>
    <t>СT 225</t>
  </si>
  <si>
    <t>Шпаклівка фасадна фінішна (біла), шар до 3 мм</t>
  </si>
  <si>
    <t>947528</t>
  </si>
  <si>
    <t>Шпаклівка фасадна фінішна (св.-сіра), шар до 3 мм</t>
  </si>
  <si>
    <t>4.3. Грунтуючі фарби</t>
  </si>
  <si>
    <t>Грунтуюча фарба 5 літрів</t>
  </si>
  <si>
    <t>Грунтуюча фарба 10 літрів</t>
  </si>
  <si>
    <t>947529</t>
  </si>
  <si>
    <t>СT 15 silicone</t>
  </si>
  <si>
    <t>Грунтуюча фарба силіконова</t>
  </si>
  <si>
    <t>947539</t>
  </si>
  <si>
    <t>СT 16</t>
  </si>
  <si>
    <t>947540</t>
  </si>
  <si>
    <t>5. Штукатурки</t>
  </si>
  <si>
    <t>5.1. Штукатурки декоративні полімер-цементні</t>
  </si>
  <si>
    <t>1710492</t>
  </si>
  <si>
    <t>СT 34</t>
  </si>
  <si>
    <t>Штукатурка декоративна "гладка"</t>
  </si>
  <si>
    <t>947551</t>
  </si>
  <si>
    <t>СT 35 BASE</t>
  </si>
  <si>
    <t>Штукатурка декорат. "Короїд" під фарбування (зерно 2,5мм; база)</t>
  </si>
  <si>
    <t>947553</t>
  </si>
  <si>
    <t>СT 35</t>
  </si>
  <si>
    <t>Штукатурка декоративна "короїд" (зерно 2,5mm; біла)</t>
  </si>
  <si>
    <t>947567</t>
  </si>
  <si>
    <t>СT 36</t>
  </si>
  <si>
    <t>Штукатурка декоративна структурна біла</t>
  </si>
  <si>
    <t>947568</t>
  </si>
  <si>
    <t>СT 137</t>
  </si>
  <si>
    <t>Штукатурка "камінцева" (зерно 1,5 мм; біла)</t>
  </si>
  <si>
    <t>947569</t>
  </si>
  <si>
    <t>Штукатурка "камінцева" (зерно 2,5 мм; біла)</t>
  </si>
  <si>
    <t>5.1.1. Штукатурки декоративні полімер-цементні</t>
  </si>
  <si>
    <t>1620696</t>
  </si>
  <si>
    <t>СT 35 BASE gray</t>
  </si>
  <si>
    <t xml:space="preserve">Штукатурка декорат. "Короїд" під фарбування (зерно 2,0мм; сіра база)
</t>
  </si>
  <si>
    <t>5.2. Штукатурки декоративні полімерні</t>
  </si>
  <si>
    <t>1557366</t>
  </si>
  <si>
    <t>СT 77 color 16D</t>
  </si>
  <si>
    <t>Мозаїчна штукатурка 08-1,2 мм</t>
  </si>
  <si>
    <t>1557411</t>
  </si>
  <si>
    <t>СT 77 color 18D</t>
  </si>
  <si>
    <t>1557416</t>
  </si>
  <si>
    <t>СT 77 color 21D</t>
  </si>
  <si>
    <t>1589196</t>
  </si>
  <si>
    <t>СT 77 color red granite</t>
  </si>
  <si>
    <t>Мозаїчна штукатурка 1,2-1,6 мм</t>
  </si>
  <si>
    <t>2117113</t>
  </si>
  <si>
    <t>СT 77 color CHILE 4</t>
  </si>
  <si>
    <t>Мозаїчна штукатурка 1,4-2,0 мм</t>
  </si>
  <si>
    <t>2117116</t>
  </si>
  <si>
    <t>СT 77 color CHILE 6</t>
  </si>
  <si>
    <t>2207535</t>
  </si>
  <si>
    <t>СT 77 color CHILE 1</t>
  </si>
  <si>
    <t>2207536</t>
  </si>
  <si>
    <t>СT 77 color CHILE 2</t>
  </si>
  <si>
    <t>2207537</t>
  </si>
  <si>
    <t>СT 77 color CHILE 3</t>
  </si>
  <si>
    <t>2207539</t>
  </si>
  <si>
    <t>СT 77 color CHILE 5</t>
  </si>
  <si>
    <t>2207620</t>
  </si>
  <si>
    <t>СT 77 color PERU 2</t>
  </si>
  <si>
    <t>2207624</t>
  </si>
  <si>
    <t>СT 77 color PERU 1</t>
  </si>
  <si>
    <t>2207626</t>
  </si>
  <si>
    <t>СT 77 color PERU 3</t>
  </si>
  <si>
    <t>2207695</t>
  </si>
  <si>
    <t>СT 77 color PERU 4</t>
  </si>
  <si>
    <t>2207696</t>
  </si>
  <si>
    <t>СT 77 color PERU 5</t>
  </si>
  <si>
    <t>2207697</t>
  </si>
  <si>
    <t>СT 77 color PERU 6</t>
  </si>
  <si>
    <t>2208011</t>
  </si>
  <si>
    <t>СT 77 color TIBET 1</t>
  </si>
  <si>
    <t>2208012</t>
  </si>
  <si>
    <t>СT 77 color TIBET 2</t>
  </si>
  <si>
    <t>2208013</t>
  </si>
  <si>
    <t>СT 77 color TIBET 3</t>
  </si>
  <si>
    <t>2208014</t>
  </si>
  <si>
    <t>СT 77 color TIBET 4</t>
  </si>
  <si>
    <t>2208015</t>
  </si>
  <si>
    <t>СT 77 color TIBET 5</t>
  </si>
  <si>
    <t>2208016</t>
  </si>
  <si>
    <t>СT 77 color TIBET 6</t>
  </si>
  <si>
    <t>2208032</t>
  </si>
  <si>
    <t>СT 77 color GRANADA 1</t>
  </si>
  <si>
    <t>2208033</t>
  </si>
  <si>
    <t>СT 77 color GRANADA 2</t>
  </si>
  <si>
    <t>2208034</t>
  </si>
  <si>
    <t>СT 77 color GRANADA 3</t>
  </si>
  <si>
    <t>2208035</t>
  </si>
  <si>
    <t>СT 77 color GRANADA 4</t>
  </si>
  <si>
    <t>2208036</t>
  </si>
  <si>
    <t>СT 77 color GRANADA 5</t>
  </si>
  <si>
    <t>2208037</t>
  </si>
  <si>
    <t>СT 77 color GRANADA 6</t>
  </si>
  <si>
    <t>2208038</t>
  </si>
  <si>
    <t>СT 77 color MOROCCO 1</t>
  </si>
  <si>
    <t>2208039</t>
  </si>
  <si>
    <t>СT 77 color MOROCCO 2</t>
  </si>
  <si>
    <t>2208040</t>
  </si>
  <si>
    <t>СT 77 color MOROCCO 3</t>
  </si>
  <si>
    <t>2208041</t>
  </si>
  <si>
    <t>СT 77 color MOROCCO 4</t>
  </si>
  <si>
    <t>2208042</t>
  </si>
  <si>
    <t>СT 77 color MOROCCO 5</t>
  </si>
  <si>
    <t>2208043</t>
  </si>
  <si>
    <t>СT 77 color MOROCCO 6</t>
  </si>
  <si>
    <t>5.4. Бази штукатурок для тонування</t>
  </si>
  <si>
    <t>1155690</t>
  </si>
  <si>
    <t>СT 60/1 BASE</t>
  </si>
  <si>
    <t>Штукатурка декоративна акрилова "камінцева" (зерно 1,0 мм) база</t>
  </si>
  <si>
    <t>1552789</t>
  </si>
  <si>
    <t>СT 175/2.0 BASE</t>
  </si>
  <si>
    <t>Штукатурка декоративна силікон-силікатна "короїд"
(Зерно 2,0мм) база</t>
  </si>
  <si>
    <t>1552797</t>
  </si>
  <si>
    <t>СT 174 / 1.5 BASE</t>
  </si>
  <si>
    <t>Штукатурка декоративна силікон-силікатна" "камінцева" "
(Зерно 1,5мм) база</t>
  </si>
  <si>
    <t>2379110</t>
  </si>
  <si>
    <t>СT 60 / 1.5 BASE S</t>
  </si>
  <si>
    <t>Штукатурка декоративна акрилова "камінцева" (зерно 1,5 мм) прозора база</t>
  </si>
  <si>
    <t>2379127</t>
  </si>
  <si>
    <t>СT 174 / 1.5 BASE C</t>
  </si>
  <si>
    <t>Штукатурка декоративна силікон-силікатна "камінцева"</t>
  </si>
  <si>
    <t>2447605</t>
  </si>
  <si>
    <t>СT 174/1.0 BASE B</t>
  </si>
  <si>
    <t>Штукатурка декоративна силікон-силікатна "камінцева" (зерно 1,0 мм)  база В</t>
  </si>
  <si>
    <t>947640</t>
  </si>
  <si>
    <t>СT 60 / 1.5 BASE</t>
  </si>
  <si>
    <t>Штукатурка декоративна акрилова "камінцева" (зерно 1,5 мм) база</t>
  </si>
  <si>
    <t>947641</t>
  </si>
  <si>
    <t>СT 60 / 2.5 BASE</t>
  </si>
  <si>
    <t>Штукатурка декоративна акрилова "камінцева" (зерно 2,5 мм) база</t>
  </si>
  <si>
    <t>947941</t>
  </si>
  <si>
    <t>СT 63/3 BASE</t>
  </si>
  <si>
    <t>Штукатурка декоративна акрилова "короїд" (зерно 3,0 мм) база</t>
  </si>
  <si>
    <t>948110</t>
  </si>
  <si>
    <t>СT 64/2 BASE</t>
  </si>
  <si>
    <t>Штукатурка декоративна акрилова "короїд" (зерно 2,0 мм) база</t>
  </si>
  <si>
    <t>948967</t>
  </si>
  <si>
    <t>СT 74/1.5 BASE</t>
  </si>
  <si>
    <t>Штукатурка декоративна силіконова "камінцева" (зерно 1,5 мм) база</t>
  </si>
  <si>
    <t>948968</t>
  </si>
  <si>
    <t>СT 74/2.5 BASE</t>
  </si>
  <si>
    <t>Штукатурка декоративна силіконова "камінцева" (зерно 2,5 мм) база</t>
  </si>
  <si>
    <t>949297</t>
  </si>
  <si>
    <t>СT 75/2.0 BASE</t>
  </si>
  <si>
    <t>Штукатурка декоративна силіконова "короїд" (зерно 2,0 мм) база</t>
  </si>
  <si>
    <t>2928303</t>
  </si>
  <si>
    <t>CT 76 / 1.5 Base B</t>
  </si>
  <si>
    <t>Силікон-еластомірна штукатурка, «камінцева», зерно 1,5 мм</t>
  </si>
  <si>
    <t>5.5. Декоративні штукатурки VISAGE</t>
  </si>
  <si>
    <t>1858479</t>
  </si>
  <si>
    <t>Ceresit СT 760 VISAGE</t>
  </si>
  <si>
    <t>Штукатурка декоративна "Архітектурный бетон"</t>
  </si>
  <si>
    <t>2625073</t>
  </si>
  <si>
    <t>Ceresit СT 721 VISAGE</t>
  </si>
  <si>
    <t>Фарбувальний імпрегнант Visage</t>
  </si>
  <si>
    <t>2625087</t>
  </si>
  <si>
    <t>Ceresit СT 60/0.5 VISAGE</t>
  </si>
  <si>
    <t>Штукатурка декоративна акрилова "камінцева" (зерно 0,5мм) база</t>
  </si>
  <si>
    <t>2650288</t>
  </si>
  <si>
    <t>Ceresit СT 720 VISAGE</t>
  </si>
  <si>
    <t>Моделююча штукатурка для створення різноманітних декоративних ефектів VISAGE</t>
  </si>
  <si>
    <t>6. Фарби</t>
  </si>
  <si>
    <t>6.1. Фарби для тонування</t>
  </si>
  <si>
    <t>1074802</t>
  </si>
  <si>
    <t>СT 40 BASE</t>
  </si>
  <si>
    <t>Фарба структурна акрилова фасадна база</t>
  </si>
  <si>
    <t>1075130</t>
  </si>
  <si>
    <t>CT 42 BASE</t>
  </si>
  <si>
    <t>Фарба акрилова фасадна база</t>
  </si>
  <si>
    <t>1075468</t>
  </si>
  <si>
    <t>CT 44 BASE</t>
  </si>
  <si>
    <t>Фарба акрилова база</t>
  </si>
  <si>
    <t>1075798</t>
  </si>
  <si>
    <t>CT 48 BASE</t>
  </si>
  <si>
    <t>Фарба силіконова база</t>
  </si>
  <si>
    <t>2039657</t>
  </si>
  <si>
    <t>CT 44 BASE WHITE</t>
  </si>
  <si>
    <t>Фарба акрилова база біла</t>
  </si>
  <si>
    <t>2389274</t>
  </si>
  <si>
    <t>CT 54 SILICATE AERO BASE A</t>
  </si>
  <si>
    <t>Фарба силікатна фасадна база</t>
  </si>
  <si>
    <t>2389560</t>
  </si>
  <si>
    <t>CT 46 SIL-SIL AQUASTATIC Base B</t>
  </si>
  <si>
    <t>Фарба силікон-силікатна фасадна база</t>
  </si>
  <si>
    <t>2404349</t>
  </si>
  <si>
    <t>CT 46 SIL-SIL AQUASTATIC Base C</t>
  </si>
  <si>
    <t>6.2. Інтер'єрні фарби</t>
  </si>
  <si>
    <t>2133566</t>
  </si>
  <si>
    <t>IN 50 BASIC Base A</t>
  </si>
  <si>
    <t>Інтер'єрна акрилова матова фарба</t>
  </si>
  <si>
    <t>2133644</t>
  </si>
  <si>
    <t>IN 51 STANDARD Base A</t>
  </si>
  <si>
    <t>2133651</t>
  </si>
  <si>
    <t>IN 52 SUPER Base A</t>
  </si>
  <si>
    <t>Інтер'єрна матова латексна фарба</t>
  </si>
  <si>
    <t>2133664</t>
  </si>
  <si>
    <t>2133698</t>
  </si>
  <si>
    <t>2133740</t>
  </si>
  <si>
    <t>IN 53 LUX Base A</t>
  </si>
  <si>
    <t>2133741</t>
  </si>
  <si>
    <t>2133760</t>
  </si>
  <si>
    <t>2133999</t>
  </si>
  <si>
    <t>IN 56 FOR KITCHEN &amp; BATH Base A</t>
  </si>
  <si>
    <t>Інтер'єрна латексна шовковисто-матова фарба для кухні та ванної</t>
  </si>
  <si>
    <t>2134000</t>
  </si>
  <si>
    <t>2134081</t>
  </si>
  <si>
    <t>2134536</t>
  </si>
  <si>
    <t>IN 57 STRUCTURE BASE A</t>
  </si>
  <si>
    <t>Інтер'єрна структурна фарба</t>
  </si>
  <si>
    <t>2380239</t>
  </si>
  <si>
    <t>IN 52 SUPER Base C</t>
  </si>
  <si>
    <t>7. Матеріали для скріпленої теплоізоляції огороджувальних конструкцій і облицювання</t>
  </si>
  <si>
    <t>7.1. Матеріали для скріпленої теплоізоляції огороджуючих конструкцій</t>
  </si>
  <si>
    <t>2013995</t>
  </si>
  <si>
    <t>Thermo Universal</t>
  </si>
  <si>
    <t>Суміш ППС для кріплення і захисту плит з пінополістиролу</t>
  </si>
  <si>
    <t>2599438</t>
  </si>
  <si>
    <t>СT 84</t>
  </si>
  <si>
    <t>Поліуретанова суміш СТ 84, 850 мл</t>
  </si>
  <si>
    <t>Балон</t>
  </si>
  <si>
    <t>950153</t>
  </si>
  <si>
    <t>СT 83</t>
  </si>
  <si>
    <t>Суміш ППС для кріплення плит з пінополістиролу</t>
  </si>
  <si>
    <t>950154</t>
  </si>
  <si>
    <t>СT 85</t>
  </si>
  <si>
    <t>СT 190</t>
  </si>
  <si>
    <t>Суміш МВ для кріплення і захисту плит з мінеральної вати</t>
  </si>
  <si>
    <t>7.2. Продукти ПРО</t>
  </si>
  <si>
    <t>1211140</t>
  </si>
  <si>
    <t xml:space="preserve">CT 190 pro </t>
  </si>
  <si>
    <t>1306460</t>
  </si>
  <si>
    <t xml:space="preserve">CT 85 pro </t>
  </si>
  <si>
    <t>1377931</t>
  </si>
  <si>
    <t>CT 190 pro ЗИМА</t>
  </si>
  <si>
    <t>Суміш МВ для кріплення і захисту плит з мінеральної вати зима</t>
  </si>
  <si>
    <t>1377932</t>
  </si>
  <si>
    <t>CT 85 pro ЗИМА</t>
  </si>
  <si>
    <t>Суміш ППС для кріплення і захисту плит з пінополістиролу зима</t>
  </si>
  <si>
    <t>1422446</t>
  </si>
  <si>
    <t xml:space="preserve">CT 83 pro </t>
  </si>
  <si>
    <t>1424003</t>
  </si>
  <si>
    <t>CT 16 pro</t>
  </si>
  <si>
    <t>Грунтуюча фарба</t>
  </si>
  <si>
    <t>1495362</t>
  </si>
  <si>
    <t>CT 83 pro ЗИМА</t>
  </si>
  <si>
    <t>Суміш ППС для кріплення плит з пінополістиролу зима</t>
  </si>
  <si>
    <t>1697234</t>
  </si>
  <si>
    <t xml:space="preserve">CT 180 pro </t>
  </si>
  <si>
    <t>Суміш МВ для кріплення плит з мінеральної вати</t>
  </si>
  <si>
    <t>1699243</t>
  </si>
  <si>
    <t>CT 48 прозора база</t>
  </si>
  <si>
    <t>Фарба силіконова фасадна прозора база</t>
  </si>
  <si>
    <t>10*</t>
  </si>
  <si>
    <t>1699244</t>
  </si>
  <si>
    <t>CT 44 прозора база</t>
  </si>
  <si>
    <t>Фарба акрилова фасадна прозора база</t>
  </si>
  <si>
    <t>1723116</t>
  </si>
  <si>
    <t>CM 12 pro</t>
  </si>
  <si>
    <t>Клеюча суміш для підлогових плит і керамограніту</t>
  </si>
  <si>
    <t>1743618</t>
  </si>
  <si>
    <t>CT 180 pro ЗИМА</t>
  </si>
  <si>
    <t>Суміш МВ для кріплення плит з мінеральної вати зима</t>
  </si>
  <si>
    <t>1771758</t>
  </si>
  <si>
    <t>CM 117 pro</t>
  </si>
  <si>
    <t>Еластична клеюча суміш для натурального каменю</t>
  </si>
  <si>
    <t>1771762</t>
  </si>
  <si>
    <t>CM 11 pro</t>
  </si>
  <si>
    <t>Клеюча суміш для плитки</t>
  </si>
  <si>
    <t>1787626</t>
  </si>
  <si>
    <t>CT 100 Impactum</t>
  </si>
  <si>
    <t>Високоеластична дисперсійна суміш для приклеювання і захисту ППС</t>
  </si>
  <si>
    <t>1804004</t>
  </si>
  <si>
    <t>CT 87</t>
  </si>
  <si>
    <t>Суміш ППС плюс МВ біла "2 в 1"</t>
  </si>
  <si>
    <t>2049040</t>
  </si>
  <si>
    <t>CT 17 pro</t>
  </si>
  <si>
    <t>Грунтовка глибокопроникаюча.  Концентрат.</t>
  </si>
  <si>
    <t>2389571</t>
  </si>
  <si>
    <t>CT 54 прозора база</t>
  </si>
  <si>
    <t>Фарба силікатна фасадна база С</t>
  </si>
  <si>
    <t>7.3. Комплектуючі для системи утеплення</t>
  </si>
  <si>
    <t>1698965</t>
  </si>
  <si>
    <t>CT 327</t>
  </si>
  <si>
    <t>Антивандальная сітка 330 г/м²</t>
  </si>
  <si>
    <t>м²</t>
  </si>
  <si>
    <t>1974758</t>
  </si>
  <si>
    <t>CT 325 TT</t>
  </si>
  <si>
    <t>Армуюча сітка 160 г/м²</t>
  </si>
  <si>
    <t>8. Матеріали для робіт з пористим бетоном</t>
  </si>
  <si>
    <t>1080199</t>
  </si>
  <si>
    <t>СT 21</t>
  </si>
  <si>
    <t>Суміш для укладання блоків з пористого бетону</t>
  </si>
  <si>
    <t>1082159</t>
  </si>
  <si>
    <t>СT 24</t>
  </si>
  <si>
    <t>Штукатурка вирівнююча для основ з пористих бетонних блоків</t>
  </si>
  <si>
    <t>1385568</t>
  </si>
  <si>
    <t>СT 21 WINTER</t>
  </si>
  <si>
    <t>Суміш для укладання блоків з пористого бетону, зима</t>
  </si>
  <si>
    <t>2121361</t>
  </si>
  <si>
    <t>СT 20</t>
  </si>
  <si>
    <t>2135844</t>
  </si>
  <si>
    <t>CT 25</t>
  </si>
  <si>
    <t>Штукатурка вирівнювальна для основ з пористих бетонних блоків</t>
  </si>
  <si>
    <t>9. Матеріали для ремонту і відновлення бетонних і залізо-бетонних конструкцій, монтажні суміші</t>
  </si>
  <si>
    <t>1651344</t>
  </si>
  <si>
    <t>CX 5</t>
  </si>
  <si>
    <t>Суміш для анкерування</t>
  </si>
  <si>
    <t>1696707</t>
  </si>
  <si>
    <t>Відро</t>
  </si>
  <si>
    <t>1340092</t>
  </si>
  <si>
    <t>CX 15</t>
  </si>
  <si>
    <t>Суміш для анкеровки кріплень бетонних контсрукцій</t>
  </si>
  <si>
    <t>10. Добавки в розчини та бетони</t>
  </si>
  <si>
    <t>2634568</t>
  </si>
  <si>
    <t>CC 81</t>
  </si>
  <si>
    <t>Добавка адгезійна до сухих будівельних сумішей для експлуатації в умовах підвищених навантажень</t>
  </si>
  <si>
    <t>2634571</t>
  </si>
  <si>
    <t>CC 83</t>
  </si>
  <si>
    <t>Добавка еластифікуюча до сухих будівельних сумішей для робіт на основах, що деформуються</t>
  </si>
  <si>
    <t>11. Грунтовки</t>
  </si>
  <si>
    <t>11.1. Грунтовки українського виробництва</t>
  </si>
  <si>
    <t>2164476</t>
  </si>
  <si>
    <t>Ceresit R766</t>
  </si>
  <si>
    <t>Багатофункціон. висококонцентр. для всмоктуюч., не всмоктуюч і дерев'яних основ</t>
  </si>
  <si>
    <t>2164488</t>
  </si>
  <si>
    <t>Ceresit R777</t>
  </si>
  <si>
    <t>Для всмоктуючих бетонних, цементно-піщаних основ</t>
  </si>
  <si>
    <t>12. Самовирівнювальні засоби для підготовки основ для підлог</t>
  </si>
  <si>
    <t>2164410</t>
  </si>
  <si>
    <t>Ceresit DG</t>
  </si>
  <si>
    <t>Самовирівнююча гипсово-цементна суміш (товщина шару від 3 до 30мм)</t>
  </si>
  <si>
    <t>2164481</t>
  </si>
  <si>
    <t>Ceresit DD</t>
  </si>
  <si>
    <t>Для вирівнювання бетонних, цементно-піщаних основ 0,5-5 мм</t>
  </si>
  <si>
    <t>2164498</t>
  </si>
  <si>
    <t xml:space="preserve"> RS 88 </t>
  </si>
  <si>
    <t>Універсальний клей для паркету (2к, поліуретановий)</t>
  </si>
  <si>
    <t>13. Клеї для ПВХ, ХВ, поліуретанових, пробкових покриттів</t>
  </si>
  <si>
    <t>2164408</t>
  </si>
  <si>
    <t>Ceresit UK400</t>
  </si>
  <si>
    <t>Для ПВХ, текстильних покриттів на основі з ПВХ, латексу</t>
  </si>
  <si>
    <t>2164492</t>
  </si>
  <si>
    <t>Ceresit K188E</t>
  </si>
  <si>
    <t>Для ПВХ, ХВ, поліуретанових, гумових покриттів</t>
  </si>
  <si>
    <t>14. Клеї для гуми і каучука</t>
  </si>
  <si>
    <t>2147569</t>
  </si>
  <si>
    <t>Ceresit R710</t>
  </si>
  <si>
    <t xml:space="preserve">Для зовнішніх робіт, для гумових, спортивних покриттів (поліуретановий) </t>
  </si>
  <si>
    <t>15. Клеї для паркета и ламината</t>
  </si>
  <si>
    <t>2147639</t>
  </si>
  <si>
    <t>Ceresit P625</t>
  </si>
  <si>
    <t>17. Герметики Ceresit</t>
  </si>
  <si>
    <t>2665436</t>
  </si>
  <si>
    <t>CS16 (проз)</t>
  </si>
  <si>
    <t>Ceresit CS16 280мл герметик нейт. (прозорий)</t>
  </si>
  <si>
    <t>2667491</t>
  </si>
  <si>
    <t>CS28 (черв)</t>
  </si>
  <si>
    <t>Ceresit CS28 280мл герметик терм. (черв)</t>
  </si>
  <si>
    <t>2681128</t>
  </si>
  <si>
    <t>CS15 express (білий)</t>
  </si>
  <si>
    <t>Ceresit CS15 express герметик біл.280мл</t>
  </si>
  <si>
    <t>2681133</t>
  </si>
  <si>
    <t>CS15 express (проз)</t>
  </si>
  <si>
    <t>Ceresit CS15 express герметик проз.280мл</t>
  </si>
  <si>
    <t>268595</t>
  </si>
  <si>
    <t>CS51</t>
  </si>
  <si>
    <t>Ceresit CS51 600мл герметик поліуретан</t>
  </si>
  <si>
    <t>Ковбаса</t>
  </si>
  <si>
    <t>2686448</t>
  </si>
  <si>
    <t>CS27 (чорн)</t>
  </si>
  <si>
    <t>Ceresit CS27 280мл герметик бітум. (чорний)</t>
  </si>
  <si>
    <t>2706088</t>
  </si>
  <si>
    <t>FT101</t>
  </si>
  <si>
    <t>Ceresit FT101 280мл герметик-клей</t>
  </si>
  <si>
    <t>2668091</t>
  </si>
  <si>
    <t>CS 23</t>
  </si>
  <si>
    <t>Ceresit CS23 280мл герметик сил. (прозорий)</t>
  </si>
  <si>
    <t>2889673</t>
  </si>
  <si>
    <t>CS 15 (білий)</t>
  </si>
  <si>
    <t>Ceresit CS15  280мл герметик сил. (білий)</t>
  </si>
  <si>
    <t>2889674</t>
  </si>
  <si>
    <t>CS 15 (прозор)</t>
  </si>
  <si>
    <t>Ceresit CS15 280мл герметик сил. (прозорий)</t>
  </si>
  <si>
    <t>2889675</t>
  </si>
  <si>
    <t>CS 24 (білий)</t>
  </si>
  <si>
    <t>Ceresit CS24 280мл герметик сил. (білий)</t>
  </si>
  <si>
    <t>2889676</t>
  </si>
  <si>
    <t>CS 24 (прозор)</t>
  </si>
  <si>
    <t>Ceresit CS24 280мл герметик сил. (прозорий)</t>
  </si>
  <si>
    <t>2890538</t>
  </si>
  <si>
    <t>CS 11</t>
  </si>
  <si>
    <t>Ceresit CS11 280мл герметик акр. (білий)</t>
  </si>
  <si>
    <t>21.1.1. Спец.група сухі будівельні суміші:</t>
  </si>
  <si>
    <t>2797670</t>
  </si>
  <si>
    <t>Ceresit Стяжка</t>
  </si>
  <si>
    <t>Стяжка для підлоги</t>
  </si>
  <si>
    <t>Ceresit Ґрунт</t>
  </si>
  <si>
    <t>Ґрунтівка глибокопроникна</t>
  </si>
  <si>
    <t>2856235</t>
  </si>
  <si>
    <t>2856233</t>
  </si>
  <si>
    <t>Ceresit ШЦ</t>
  </si>
  <si>
    <t>Штукатурка цементна</t>
  </si>
  <si>
    <t>2856232</t>
  </si>
  <si>
    <t>Ceresit ШЦВ</t>
  </si>
  <si>
    <t>Штукатурка цементновапняна</t>
  </si>
  <si>
    <t>2872057</t>
  </si>
  <si>
    <t>Ceresit КП</t>
  </si>
  <si>
    <t>Клей для плитки</t>
  </si>
  <si>
    <t>2872056</t>
  </si>
  <si>
    <t>Ceresit БС</t>
  </si>
  <si>
    <t>Будівельна суміш</t>
  </si>
  <si>
    <t>2921124</t>
  </si>
  <si>
    <t>Ceresit РП</t>
  </si>
  <si>
    <t>Самовирівнювальна суміш 3-80 мм</t>
  </si>
  <si>
    <t>2347866</t>
  </si>
  <si>
    <t>TS70 860мл (pro)</t>
  </si>
  <si>
    <t>Ceresit TS70 860мл Піна монт. (pro)</t>
  </si>
  <si>
    <t>626503</t>
  </si>
  <si>
    <t>TS62 750мл (pro)</t>
  </si>
  <si>
    <t>Ceresit TS62 750мл Піна монт. (pro)</t>
  </si>
  <si>
    <t>626504</t>
  </si>
  <si>
    <t>TS61 750мл (стан)</t>
  </si>
  <si>
    <t>Ceresit TS61 750мл Піна монт. (стан)</t>
  </si>
  <si>
    <t>2789291</t>
  </si>
  <si>
    <t>Pattex Universal (pro)</t>
  </si>
  <si>
    <t>Pattex Universal піна монт. 700мл (pro)</t>
  </si>
  <si>
    <t>2789100</t>
  </si>
  <si>
    <t>Pattex Universal (стан)</t>
  </si>
  <si>
    <t>Pattex Universal піна монт. 750мл (стан)</t>
  </si>
  <si>
    <t>2789410</t>
  </si>
  <si>
    <t>WhiteTeq (pro)</t>
  </si>
  <si>
    <t>Pattex WhiteTeq піна монт. 700мл (pro)</t>
  </si>
  <si>
    <t>Ceresit CT 730 Visage</t>
  </si>
  <si>
    <t>Швидкотверднуча ремонтна суміш (товщина шару 1–100 мм)</t>
  </si>
  <si>
    <t xml:space="preserve">2.6. Силіконовий шов для стиків та примикань </t>
  </si>
  <si>
    <t>18.Будівельна монтажна піна Ceresit</t>
  </si>
  <si>
    <t xml:space="preserve"> 18.01 Будівельна монтажна піна «Pattex»</t>
  </si>
  <si>
    <t>Прайс-лист IZOVAT</t>
  </si>
  <si>
    <t>Щільність, кг/м3</t>
  </si>
  <si>
    <t>Товщина, мм</t>
  </si>
  <si>
    <t>Довжина, мм</t>
  </si>
  <si>
    <t>Ширина, мм</t>
  </si>
  <si>
    <t>К-ть в упаковці, м2</t>
  </si>
  <si>
    <t>К-ть на паллеті, уп.</t>
  </si>
  <si>
    <t>Ціна за м2 з ПДВ, грн.</t>
  </si>
  <si>
    <t>Ціна за м3 з ПДВ, грн.</t>
  </si>
  <si>
    <t>Izovat LS</t>
  </si>
  <si>
    <t>до 30</t>
  </si>
  <si>
    <t>Izovat 30</t>
  </si>
  <si>
    <t>Izovat 35</t>
  </si>
  <si>
    <t>Izovat 40</t>
  </si>
  <si>
    <t>Izovat 45</t>
  </si>
  <si>
    <t>Izovat 65</t>
  </si>
  <si>
    <t>Izovat 80 LAMELLA</t>
  </si>
  <si>
    <t>200/240</t>
  </si>
  <si>
    <t>5,28 м3</t>
  </si>
  <si>
    <t>Izovat 80</t>
  </si>
  <si>
    <t>Izovat 90 LAMELLA</t>
  </si>
  <si>
    <t>Izovat 100</t>
  </si>
  <si>
    <t>Izovat 75 LR
(міцність на стиск 40 кПа)</t>
  </si>
  <si>
    <t>Izovat 100 LR
(міцність на стиск 80 кПа)</t>
  </si>
  <si>
    <t>Izovat 110</t>
  </si>
  <si>
    <t>Izovat Fasad</t>
  </si>
  <si>
    <t>Izovat 125</t>
  </si>
  <si>
    <t>Izovat 135</t>
  </si>
  <si>
    <t>Izovat 145</t>
  </si>
  <si>
    <t>Izovat 160</t>
  </si>
  <si>
    <t>Izovat 180</t>
  </si>
  <si>
    <t>Izovat 190</t>
  </si>
  <si>
    <t>Izovat 200</t>
  </si>
  <si>
    <t>Izovat 225</t>
  </si>
  <si>
    <t>Izovat 75FG</t>
  </si>
  <si>
    <t>Izovat 80FG</t>
  </si>
  <si>
    <t>Прайс-лист Ceresit</t>
  </si>
  <si>
    <t>Izovat Fasad Сottage</t>
  </si>
  <si>
    <t>Тип ціни</t>
  </si>
  <si>
    <t>РОЗДРІБ</t>
  </si>
  <si>
    <t>Найменування продукту</t>
  </si>
  <si>
    <t>Код продукта</t>
  </si>
  <si>
    <t>Щільність, кг/м³³</t>
  </si>
  <si>
    <t>Геометричні розміри</t>
  </si>
  <si>
    <t>Кількість в упаковці</t>
  </si>
  <si>
    <t>Кількість на піддоні</t>
  </si>
  <si>
    <t>Категорія</t>
  </si>
  <si>
    <t>Мінімальне замовлення, м3</t>
  </si>
  <si>
    <t>Норма завантаження а/т 20т, 92 м³</t>
  </si>
  <si>
    <t>ЦІНА з ПДВ (DDP), грн</t>
  </si>
  <si>
    <t>Ширина,                мм</t>
  </si>
  <si>
    <t>шт</t>
  </si>
  <si>
    <r>
      <t>м</t>
    </r>
    <r>
      <rPr>
        <b/>
        <vertAlign val="superscript"/>
        <sz val="12"/>
        <color theme="0"/>
        <rFont val="Arial"/>
        <family val="2"/>
      </rPr>
      <t>2</t>
    </r>
  </si>
  <si>
    <r>
      <t>м</t>
    </r>
    <r>
      <rPr>
        <b/>
        <vertAlign val="superscript"/>
        <sz val="12"/>
        <color theme="0"/>
        <rFont val="Arial"/>
        <family val="2"/>
      </rPr>
      <t>3</t>
    </r>
  </si>
  <si>
    <t>упаковок, шт</t>
  </si>
  <si>
    <t>упаковка</t>
  </si>
  <si>
    <t>РОКЛАЙТ</t>
  </si>
  <si>
    <t>Стандарт</t>
  </si>
  <si>
    <t>ТЕХНОЛАЙТ ЕКСТРА</t>
  </si>
  <si>
    <t>Під замовлення</t>
  </si>
  <si>
    <t>ТЕХНОЛАЙТ ОПТИМА</t>
  </si>
  <si>
    <t>ТЕХНОБЛОК СТАНДАРТ</t>
  </si>
  <si>
    <t>ТЕХНОАКУСТИК</t>
  </si>
  <si>
    <t>ТЕХНОВЕНТ Н</t>
  </si>
  <si>
    <t>ТЕХНОВЕНТ ЕКСТРА</t>
  </si>
  <si>
    <t>ТЕХНОВЕНТ ЕКСТРА СП</t>
  </si>
  <si>
    <t>ТЕХНОВЕНТ СТАНДАРТ</t>
  </si>
  <si>
    <t>ТЕХНОФАС КОТЕДЖ</t>
  </si>
  <si>
    <t>ТЕХНОФАС ДЕКОР</t>
  </si>
  <si>
    <t xml:space="preserve"> </t>
  </si>
  <si>
    <t>ТЕХНОФАС ОПТИМА</t>
  </si>
  <si>
    <t>ТЕХНОФАС ЕФЕКТ</t>
  </si>
  <si>
    <t>ТЕХНОФАС</t>
  </si>
  <si>
    <t>ТЕХНОРУФ Н ЕКСТРА</t>
  </si>
  <si>
    <t>ТЕХНОРУФ Н ОПТИМА</t>
  </si>
  <si>
    <t>ТЕХНОРУФ ПРОФ</t>
  </si>
  <si>
    <t>ТЕХНОРУФ В ЕКСТРА</t>
  </si>
  <si>
    <t>ТЕХНОРУФ В ОПТИМА</t>
  </si>
  <si>
    <t>ТЕХНОРУФ В ПРОФ</t>
  </si>
  <si>
    <t>ТЕХНОФЛОР СТАНДАРТ</t>
  </si>
  <si>
    <t>ТЕХНОФЛОР ПРОФ</t>
  </si>
  <si>
    <t>ТЕХНОРУФ Клин (1,7%, Element A)</t>
  </si>
  <si>
    <t>ТЕХНОРУФ Клин (1,7%, Element B)</t>
  </si>
  <si>
    <t>ТЕХНОРУФ Клин (1,7%, Element C)</t>
  </si>
  <si>
    <t>ТЕХНОРУФ Клин (4,2%, Element A)</t>
  </si>
  <si>
    <t>ТЕХНОРУФ Клин (4,2%, Element B)</t>
  </si>
  <si>
    <t>ТЕХНОРУФ Клин (4,2%, Element C)</t>
  </si>
  <si>
    <t>ТЕХНОРУФ ГАЛТЕЛЬ</t>
  </si>
  <si>
    <t>Код продукту</t>
  </si>
  <si>
    <t>Щільність, кг/м³</t>
  </si>
  <si>
    <t xml:space="preserve">ЦІНА з ПДВ (DDP), грн		</t>
  </si>
  <si>
    <t>Кількість  на піддоні</t>
  </si>
  <si>
    <t>Ціна з ПДВ, грн</t>
  </si>
  <si>
    <t>м3</t>
  </si>
  <si>
    <t>м2</t>
  </si>
  <si>
    <t xml:space="preserve">XPS CARBON ECO </t>
  </si>
  <si>
    <t>XPS CARBON ECO</t>
  </si>
  <si>
    <t>група горючості Г4</t>
  </si>
  <si>
    <t>20 мм- пряма</t>
  </si>
  <si>
    <t>6 уп.</t>
  </si>
  <si>
    <t xml:space="preserve">XPS CARBON ECO FAS/2 S/2      </t>
  </si>
  <si>
    <t>поверхня: фрезерована з мікроканалами  з обох боків</t>
  </si>
  <si>
    <t xml:space="preserve">XPS CARBON PROF </t>
  </si>
  <si>
    <t>група горючості Г4 форма кромки: L</t>
  </si>
  <si>
    <t>XPS CARBON PROF  RF</t>
  </si>
  <si>
    <t>група горючості Г1 форма кромки: L</t>
  </si>
  <si>
    <t>форма кромки: 30, 40, 50, 100 мм - L</t>
  </si>
  <si>
    <t>,</t>
  </si>
  <si>
    <t>ПРАЙС ТЕХНО з 21.03.2024</t>
  </si>
  <si>
    <r>
      <t>м</t>
    </r>
    <r>
      <rPr>
        <b/>
        <sz val="9"/>
        <color rgb="FFFFFFFF"/>
        <rFont val="Calibri"/>
        <family val="2"/>
        <charset val="204"/>
      </rPr>
      <t>²</t>
    </r>
  </si>
  <si>
    <r>
      <t>м</t>
    </r>
    <r>
      <rPr>
        <b/>
        <sz val="9"/>
        <color rgb="FFFFFFFF"/>
        <rFont val="Calibri"/>
        <family val="2"/>
        <charset val="204"/>
      </rPr>
      <t>³</t>
    </r>
  </si>
  <si>
    <t>код продукту</t>
  </si>
  <si>
    <t>Довжина,мм</t>
  </si>
  <si>
    <t>мінімальне замовлення, м2</t>
  </si>
  <si>
    <t>Товщина,мм</t>
  </si>
  <si>
    <t>Фото</t>
  </si>
  <si>
    <t>Код товару</t>
  </si>
  <si>
    <t>Максимальна товщина утеплювача, мм</t>
  </si>
  <si>
    <t>Кількість в уп., шт.</t>
  </si>
  <si>
    <t>Ціна роздріб, грн.</t>
  </si>
  <si>
    <t>Ціна роздріб,грн за 1 шт</t>
  </si>
  <si>
    <t xml:space="preserve">                                     </t>
  </si>
  <si>
    <t>LI-P 10х80</t>
  </si>
  <si>
    <t>LI-P10х90</t>
  </si>
  <si>
    <t>LI-P10х100</t>
  </si>
  <si>
    <t>LI-P10х110</t>
  </si>
  <si>
    <t>LI-P10х120</t>
  </si>
  <si>
    <t>LI-P10х140</t>
  </si>
  <si>
    <t>LI-P10х160</t>
  </si>
  <si>
    <t>LI-P10х180</t>
  </si>
  <si>
    <t>LI-P10х200</t>
  </si>
  <si>
    <t>LZK-TN-10х80</t>
  </si>
  <si>
    <t>LZK-TN-10х100</t>
  </si>
  <si>
    <t>LZK-TN-10х120</t>
  </si>
  <si>
    <t>LZK-TN-10х140</t>
  </si>
  <si>
    <t>LZK-TN-10х160</t>
  </si>
  <si>
    <t>LZK-TN-10х180</t>
  </si>
  <si>
    <t>LZK-TN-10х200</t>
  </si>
  <si>
    <t>LZK-TN-10х220</t>
  </si>
  <si>
    <t>LZK-TN-10х240</t>
  </si>
  <si>
    <t>LZK-TN-10х260</t>
  </si>
  <si>
    <t>LZK-P 10х80</t>
  </si>
  <si>
    <t>LZK-P 10х100</t>
  </si>
  <si>
    <t>LZK-P 10х120</t>
  </si>
  <si>
    <t>LZK-P 10х140</t>
  </si>
  <si>
    <t>LZK-P 10х160</t>
  </si>
  <si>
    <t>LZK-P 10х180</t>
  </si>
  <si>
    <t>LZK-P 10х200</t>
  </si>
  <si>
    <t>LDK/TZ-10х80</t>
  </si>
  <si>
    <t>LDK/TZ-10х100</t>
  </si>
  <si>
    <t>LDK/TZ-10х120</t>
  </si>
  <si>
    <t>LDK/TZ-10х140</t>
  </si>
  <si>
    <t>LDK/TZ-10х160</t>
  </si>
  <si>
    <t>LDK/TZ-10х180</t>
  </si>
  <si>
    <t>LDK/TZ-10х200</t>
  </si>
  <si>
    <t>LDK/TZ-10х220</t>
  </si>
  <si>
    <t>LDK/TZ-10х240</t>
  </si>
  <si>
    <t>LDK/TZ-10х260</t>
  </si>
  <si>
    <t>LDK/TZ-10х280</t>
  </si>
  <si>
    <t>LDK/TZ-10х300</t>
  </si>
  <si>
    <t>LDK/TZ-10х340</t>
  </si>
  <si>
    <t>LDK/TZ-10х380</t>
  </si>
  <si>
    <t>LDK/TZ-10х420</t>
  </si>
  <si>
    <t>LDK/TZ EasyFix 10x80</t>
  </si>
  <si>
    <t>LDK/TZ EasyFix 10x100</t>
  </si>
  <si>
    <t>LDK/TZ EasyFix 10x120</t>
  </si>
  <si>
    <t>LDK/TZ EasyFix  10x140</t>
  </si>
  <si>
    <t>LDK/TZ EasyFix 10x160</t>
  </si>
  <si>
    <t>LDK/TZ EasyFix  10x180</t>
  </si>
  <si>
    <t>LDK/TZ EasyFix 10x200</t>
  </si>
  <si>
    <t>LDK/TZ EasyFix  10x220</t>
  </si>
  <si>
    <t>ДЮБЕЛЬ ДЛЯ КРІПЛЕННЯ ТЕПЛОІЗОЛЯЦІЇ З МЕТАЛЕВИМ СТЕРЖНЕМ ТА ПОДОВЖЕНОЮ ТЕРМОГОЛОВОЮ    розпірка база 90 мм, діаметр притискного диска 60 мм, довжина термоголовки 30 мм</t>
  </si>
  <si>
    <t xml:space="preserve"> ATI/TZE 10х120</t>
  </si>
  <si>
    <t xml:space="preserve"> ATI/TZE 10х140</t>
  </si>
  <si>
    <t xml:space="preserve"> ATI/TZE 10х160</t>
  </si>
  <si>
    <t xml:space="preserve"> ATI/TZE 10х180</t>
  </si>
  <si>
    <t xml:space="preserve"> ATI/TZE 10х200</t>
  </si>
  <si>
    <t xml:space="preserve"> ATI/TZE 10х220</t>
  </si>
  <si>
    <t xml:space="preserve"> ATI/TZE 10х240</t>
  </si>
  <si>
    <t xml:space="preserve"> ATI/TZE 10х260</t>
  </si>
  <si>
    <t xml:space="preserve"> ATI/TZE 10х300</t>
  </si>
  <si>
    <t xml:space="preserve">                                    ДЮБЕЛЬ ДЛЯ КРІПЛЕННЯ ІЗОЛЯЦІЇ З ПЛАСТИКОВИМ СТЕРЖНЕМ   розпірна база 50 мм, діаметр притискного диска 52 мм</t>
  </si>
  <si>
    <t xml:space="preserve">       ДЮБЕЛЬ ДЛЯ КРІПЛЕННЯ ІЗОЛЯЦІЇ З МЕТАЛЕВИМ СТЕРЖНЕМ З ТЕРМОГОЛОВКОЮ розпірна база 80 мм, діаметр притискного диска 60 мм, цвях діаметром 4,8 мм </t>
  </si>
  <si>
    <t xml:space="preserve">                                            ДЮБЕЛЬ ДЛЯ КРІПЛЕННЯ ІЗОЛЯЦІЇ З МЕТАЛЕВИМ СТЕРЖНЕМ З ТЕРМОГОЛОВКОЮ (виробництво Україна) розпірна база 80 мм, діаметр притискного диска 60 мм, цвях діаметром 4,8 мм </t>
  </si>
  <si>
    <t>№</t>
  </si>
  <si>
    <t>Назва товару</t>
  </si>
  <si>
    <t>Од. вим</t>
  </si>
  <si>
    <t>ЦІНА 
з ПДВ</t>
  </si>
  <si>
    <t>Сітка скловолоконна  MASTERNET А-160 (50м2)</t>
  </si>
  <si>
    <t>рул</t>
  </si>
  <si>
    <t>Сітка скловолоконна синя   Fiberglass-160 (50м2)</t>
  </si>
  <si>
    <t>Сітка скловолоконна армуюча LATYMER ECONOMIC 140, біла (50м2)</t>
  </si>
  <si>
    <t>Сітка скловолоконна армуюча LATYMER ECONOMIC 140, жовта (50м2</t>
  </si>
  <si>
    <t>Сітка скловолоконна армуюча LATYMER ECONOMIC 160, біла (50м2)</t>
  </si>
  <si>
    <t>Сітка скловолоконна армуюча LATYMER STANDART 160, біла (50м2)</t>
  </si>
  <si>
    <t>Сітка скловолоконна армуюча LATYMER STANDART 160, зелена (50м2)</t>
  </si>
  <si>
    <t>Код товару </t>
  </si>
  <si>
    <t>Пакування, шт.</t>
  </si>
  <si>
    <t>Дюбель, мм</t>
  </si>
  <si>
    <t>Дюбель з оцинкованим цвяхом, термоголовою та подовженою розпірною базою</t>
  </si>
  <si>
    <t>TGH  PREMIUM</t>
  </si>
  <si>
    <t>10 x 90</t>
  </si>
  <si>
    <t xml:space="preserve"> 10 x 100</t>
  </si>
  <si>
    <t>10 x 120</t>
  </si>
  <si>
    <t>10 x 140</t>
  </si>
  <si>
    <t>10 x 160</t>
  </si>
  <si>
    <t>10 x 180</t>
  </si>
  <si>
    <t>10 x 200</t>
  </si>
  <si>
    <t>10 x 220</t>
  </si>
  <si>
    <t>10 x 240</t>
  </si>
  <si>
    <t>10 x 260</t>
  </si>
  <si>
    <t>10 x 300</t>
  </si>
  <si>
    <t xml:space="preserve">РРЦ                              ціна з ПДВ  за 1 шт </t>
  </si>
  <si>
    <t>ПРАЙС СІТКА січень 2024</t>
  </si>
  <si>
    <t>термін дії: 01.07.2023р. по 30.04.2024 р.</t>
  </si>
  <si>
    <t>Загальний прайс на кріпильні матеріали  ТМ " АМЕКС ТЕХНІКА КРІПЛЕННЯ"</t>
  </si>
  <si>
    <t>який діє від 15.05.2024 року</t>
  </si>
  <si>
    <t>Дюбель для кріплення теплоізоляції з подовженою зоною розпору та поліамідним стержнем зміцненим
скловолокном розпірна база 80 мм, діаметр притискного диска 60 мм</t>
  </si>
  <si>
    <t>ALN 10х80</t>
  </si>
  <si>
    <t>ALN 10х100</t>
  </si>
  <si>
    <t>ALN 10х120</t>
  </si>
  <si>
    <t>ALN 10х140</t>
  </si>
  <si>
    <t>ALN 10х160</t>
  </si>
  <si>
    <t>ALN 10х180</t>
  </si>
  <si>
    <t>ALN 10х200</t>
  </si>
  <si>
    <t>ALN 10х220</t>
  </si>
  <si>
    <t>ALN 10х240</t>
  </si>
  <si>
    <t>ALN 10х260</t>
  </si>
  <si>
    <t>ДЮБЕЛЬ ДЛЯ КРІПЛЕННЯ ІЗОЛЯЦІЇ З ПЛАСТИКОВИМ СТЕРЖНЕМ  розпірна база 80 мм, діаметр притискного диска 60 мм</t>
  </si>
  <si>
    <t>Дюбель для кріплення теплоізоляції зі сталевим оцинкованим шурупом розпірна база 80 мм, діаметр притискного
диска 60 мм, шуруп 6х100</t>
  </si>
  <si>
    <t>LX 10x160 H</t>
  </si>
  <si>
    <t>100/120*</t>
  </si>
  <si>
    <t>LX 10x180 H</t>
  </si>
  <si>
    <t>120/140*</t>
  </si>
  <si>
    <t>LX 10x200 H</t>
  </si>
  <si>
    <t>140/160*</t>
  </si>
  <si>
    <t>LX 10x220 H</t>
  </si>
  <si>
    <t>160/180*</t>
  </si>
  <si>
    <t>LX 10x240 H</t>
  </si>
  <si>
    <t>180/200*</t>
  </si>
  <si>
    <t>* Для всіх базових матеріалів (окрім пустотілої керамічної цегли0)/для пустотілої керамічної цегли</t>
  </si>
  <si>
    <t xml:space="preserve">                                            ДЮБЕЛЬ ДЛЯ КРІПЛЕННЯ ІЗОЛЯЦІЇ З МЕТАЛЕВИМ СТЕРЖНЕМ БЕЗ ТЕРМОГОЛОВКИ  розпірна база 80 мм, діаметр притискного диска 60 мм,   цвях діаметром 4,8 мм </t>
  </si>
  <si>
    <t>ПОКРІВЛЯ</t>
  </si>
  <si>
    <t>ДЮБЕЛЬ ДЛЯ КРІПЛЕННЯ ТЕПЛОІЗОЛЯЦІЇ М'ЯКИХ ПОКРІВЕЛЬ</t>
  </si>
  <si>
    <t>RIF 35</t>
  </si>
  <si>
    <t>50/60/70</t>
  </si>
  <si>
    <t>RIF 55</t>
  </si>
  <si>
    <t>70/80/90/100</t>
  </si>
  <si>
    <t>RIF 85</t>
  </si>
  <si>
    <t>100/110/120</t>
  </si>
  <si>
    <t>RIF 105</t>
  </si>
  <si>
    <t>120/130/140</t>
  </si>
  <si>
    <t>RIF 135</t>
  </si>
  <si>
    <t>150/160/170/180</t>
  </si>
  <si>
    <t>RIF 155</t>
  </si>
  <si>
    <t>170/180/190/200</t>
  </si>
  <si>
    <t>RIF 185</t>
  </si>
  <si>
    <t>220/230/240/250</t>
  </si>
  <si>
    <t>RIF 235</t>
  </si>
  <si>
    <t>LDTK 285</t>
  </si>
  <si>
    <t>300/320/350</t>
  </si>
  <si>
    <t>LDTK 325</t>
  </si>
  <si>
    <t>350/400</t>
  </si>
  <si>
    <t>LDTK 385</t>
  </si>
  <si>
    <t>400/450</t>
  </si>
  <si>
    <t>LDTK 425</t>
  </si>
  <si>
    <t>LDTK 525</t>
  </si>
  <si>
    <t>Гвинт самосвердлувальний самонарізувальний з покриттям RUSPERT (Покрівельний саморіз по металу з буром)</t>
  </si>
  <si>
    <t>WM 4,8х50</t>
  </si>
  <si>
    <t>WM 4,8х60</t>
  </si>
  <si>
    <t>WM 4,8х70</t>
  </si>
  <si>
    <t>WM 4,8х80</t>
  </si>
  <si>
    <t>WM 4,8х90</t>
  </si>
  <si>
    <t>WM 4,8х100</t>
  </si>
  <si>
    <t>WM 4,8х120</t>
  </si>
  <si>
    <t>Гвинт самонарізувальний з покриттям RUSPERT (покрівельний саморіз по бетону)</t>
  </si>
  <si>
    <t xml:space="preserve">WB 6,1х60 </t>
  </si>
  <si>
    <t>WB 6,1х61</t>
  </si>
  <si>
    <t>WB 6,1х62</t>
  </si>
  <si>
    <t>WB 6,1х63</t>
  </si>
  <si>
    <t>WB 6,1х64</t>
  </si>
  <si>
    <t>WB 6,1х65</t>
  </si>
  <si>
    <t>ПРАЙС ТЕПЛОМА з 04.06.2024 року</t>
  </si>
  <si>
    <t xml:space="preserve">НОВА НАЗВА </t>
  </si>
  <si>
    <t>КОД ПРОДУКТУ</t>
  </si>
  <si>
    <t>Норма  завантаження а/т 20т,92м3</t>
  </si>
  <si>
    <r>
      <rPr>
        <b/>
        <sz val="9"/>
        <color rgb="FF000000"/>
        <rFont val="Arial"/>
        <family val="2"/>
        <charset val="204"/>
      </rPr>
      <t>XPS CARBOLEX ECO</t>
    </r>
    <r>
      <rPr>
        <sz val="9"/>
        <color rgb="FF000000"/>
        <rFont val="Arial"/>
        <family val="2"/>
        <charset val="204"/>
      </rPr>
      <t xml:space="preserve">
група горючості Г4
форма кромки: 30, 40, 50,
100 мм - L ,
20 мм- пряма</t>
    </r>
  </si>
  <si>
    <r>
      <rPr>
        <b/>
        <sz val="9"/>
        <color rgb="FF000000"/>
        <rFont val="Arial"/>
        <family val="2"/>
        <charset val="204"/>
      </rPr>
      <t>XPS CARBOLEX ECO FAS</t>
    </r>
    <r>
      <rPr>
        <sz val="9"/>
        <color rgb="FF000000"/>
        <rFont val="Arial"/>
        <family val="2"/>
        <charset val="204"/>
      </rPr>
      <t xml:space="preserve">
група горючості Г4
форма кромки: 30, 40,50,
100 мм - L
поверхня: фрезерована з
мікроканалами з обох боків</t>
    </r>
  </si>
  <si>
    <r>
      <rPr>
        <b/>
        <sz val="9"/>
        <color rgb="FF000000"/>
        <rFont val="Arial"/>
        <family val="2"/>
        <charset val="204"/>
      </rPr>
      <t>XPS CARBOLEX PROF</t>
    </r>
    <r>
      <rPr>
        <sz val="9"/>
        <color rgb="FF000000"/>
        <rFont val="Arial"/>
        <family val="2"/>
        <charset val="204"/>
      </rPr>
      <t xml:space="preserve">
група горючості Г4
форма кромки: L
</t>
    </r>
  </si>
  <si>
    <t>назва не міняється</t>
  </si>
  <si>
    <t>ПРАЙС XPS з 03.06.2024 з новими назвами</t>
  </si>
  <si>
    <t>НОВА НАЗВА</t>
  </si>
  <si>
    <t>ULTRAWOOL LIGHT</t>
  </si>
  <si>
    <t>THERMOWOOL LIGHT EXTRA 30</t>
  </si>
  <si>
    <t>THERMOWOOL LIGHT OPTIMA 35</t>
  </si>
  <si>
    <t>THERMOWOOL BLOCK STANDARD 45</t>
  </si>
  <si>
    <t>THERMOWOOL ACOUSTIC 40</t>
  </si>
  <si>
    <t>THERMOWOOL VENT N 36</t>
  </si>
  <si>
    <t>THERMOWOOL VENT EXTRA 75</t>
  </si>
  <si>
    <t>THERMOWOOL VENT EXTRA 75 SP</t>
  </si>
  <si>
    <t>THERMOWOOL VENT STANDART 80</t>
  </si>
  <si>
    <t>ULTRAWOOL COTTAGE</t>
  </si>
  <si>
    <t>THERMOWOOL FAS DECOR 115</t>
  </si>
  <si>
    <t>150375</t>
  </si>
  <si>
    <t>038091</t>
  </si>
  <si>
    <t>THERMOWOOL FAS OPTIMA 120</t>
  </si>
  <si>
    <t>THERMOWOOL FAS EFFECT 135</t>
  </si>
  <si>
    <t>450191</t>
  </si>
  <si>
    <t>402918</t>
  </si>
  <si>
    <t>110087</t>
  </si>
  <si>
    <t>071820</t>
  </si>
  <si>
    <t>008179</t>
  </si>
  <si>
    <t>195506</t>
  </si>
  <si>
    <t>090020</t>
  </si>
  <si>
    <t>670408</t>
  </si>
  <si>
    <t>705493</t>
  </si>
  <si>
    <t>015741</t>
  </si>
  <si>
    <t>200338</t>
  </si>
  <si>
    <t>057118</t>
  </si>
  <si>
    <t>202957</t>
  </si>
  <si>
    <t>000341</t>
  </si>
  <si>
    <t>THERMOWOOL FAS PROF 145</t>
  </si>
  <si>
    <t>THERMOWOOL ROOF N EXTRA 100</t>
  </si>
  <si>
    <t>THERMOWOOL ROOF N OPTIMA 110</t>
  </si>
  <si>
    <t>THERMOWOOL ROOF PROF 160</t>
  </si>
  <si>
    <t>THERMOWOOL ROOF V EXTRA 170</t>
  </si>
  <si>
    <t>THERMOWOOL ROOF V OPTIMA 180</t>
  </si>
  <si>
    <t>THERMOWOOL ROOF V PROF 190</t>
  </si>
  <si>
    <t>THERMOWOOL FLOOR STANDART 110</t>
  </si>
  <si>
    <t>THERMOWOOL FLOOR PROF 170</t>
  </si>
  <si>
    <t>THERMOWOOL ROOF SLOPE (1,7%, Element А)</t>
  </si>
  <si>
    <t>655242</t>
  </si>
  <si>
    <t>THERMOWOOL ROOF SLOPE (1,7%, Element В)</t>
  </si>
  <si>
    <t>048705</t>
  </si>
  <si>
    <t>THERMOWOOL ROOF SLOPE (1,7%, Element С)</t>
  </si>
  <si>
    <t>373243</t>
  </si>
  <si>
    <t>THERMOWOOL ROOF SLOPE (4,2%, Element А)</t>
  </si>
  <si>
    <t>125502</t>
  </si>
  <si>
    <t>THERMOWOOL ROOF SLOPE (4,2%, Element В)</t>
  </si>
  <si>
    <t>022959</t>
  </si>
  <si>
    <t>THERMOWOOL ROOF SLOPE (4,2%, Element С)</t>
  </si>
  <si>
    <t>000134</t>
  </si>
  <si>
    <t>THERMOWOOL ROOF G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</si>
</sst>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0;[Red]#,##0.00"/>
    <numFmt numFmtId="165" formatCode="#,##0.000"/>
    <numFmt numFmtId="166" formatCode="0.000"/>
    <numFmt numFmtId="167" formatCode="000000"/>
    <numFmt numFmtId="168" formatCode="0.0000"/>
    <numFmt numFmtId="169" formatCode="#,##0.0000"/>
    <numFmt numFmtId="170" formatCode="#,##0.00_ ;\-#,##0.00\ "/>
    <numFmt numFmtId="171" formatCode="0&quot;шт.&quot;"/>
    <numFmt numFmtId="172" formatCode="#,##0.00\ &quot;грн.&quot;"/>
  </numFmts>
  <fonts count="5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theme="1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FFFFFF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vertAlign val="superscript"/>
      <sz val="14"/>
      <color rgb="FF000000"/>
      <name val="Arial"/>
      <family val="2"/>
      <charset val="204"/>
    </font>
    <font>
      <b/>
      <sz val="12"/>
      <color rgb="FFFF0000"/>
      <name val="Helvetic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  <charset val="204"/>
    </font>
    <font>
      <sz val="12"/>
      <color rgb="FFFF0000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23A7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  <fill>
      <patternFill patternType="solid">
        <fgColor theme="4" tint="0.39997558519241921"/>
        <bgColor indexed="64"/>
      </patternFill>
    </fill>
  </fills>
  <borders count="1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/>
  </cellStyleXfs>
  <cellXfs count="74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/>
    <xf numFmtId="0" fontId="7" fillId="0" borderId="0" xfId="1" applyFont="1"/>
    <xf numFmtId="0" fontId="7" fillId="0" borderId="0" xfId="1" applyFont="1" applyAlignment="1">
      <alignment horizontal="justify" vertical="top" wrapText="1"/>
    </xf>
    <xf numFmtId="0" fontId="8" fillId="3" borderId="0" xfId="1" applyFont="1" applyFill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2" fontId="7" fillId="3" borderId="12" xfId="1" applyNumberFormat="1" applyFont="1" applyFill="1" applyBorder="1" applyAlignment="1">
      <alignment horizontal="center" vertical="center" wrapText="1"/>
    </xf>
    <xf numFmtId="3" fontId="7" fillId="3" borderId="13" xfId="1" applyNumberFormat="1" applyFont="1" applyFill="1" applyBorder="1" applyAlignment="1">
      <alignment horizontal="center" vertical="center" wrapText="1"/>
    </xf>
    <xf numFmtId="2" fontId="7" fillId="0" borderId="14" xfId="1" applyNumberFormat="1" applyFont="1" applyBorder="1" applyAlignment="1">
      <alignment wrapText="1"/>
    </xf>
    <xf numFmtId="2" fontId="7" fillId="0" borderId="15" xfId="1" applyNumberFormat="1" applyFont="1" applyBorder="1" applyAlignment="1">
      <alignment wrapText="1"/>
    </xf>
    <xf numFmtId="0" fontId="7" fillId="0" borderId="4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center" vertical="center" wrapText="1"/>
    </xf>
    <xf numFmtId="2" fontId="7" fillId="0" borderId="17" xfId="1" applyNumberFormat="1" applyFont="1" applyBorder="1" applyAlignment="1">
      <alignment wrapText="1"/>
    </xf>
    <xf numFmtId="2" fontId="7" fillId="0" borderId="18" xfId="1" applyNumberFormat="1" applyFont="1" applyBorder="1" applyAlignment="1">
      <alignment wrapText="1"/>
    </xf>
    <xf numFmtId="0" fontId="7" fillId="0" borderId="20" xfId="1" applyFont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2" fontId="7" fillId="3" borderId="21" xfId="1" applyNumberFormat="1" applyFont="1" applyFill="1" applyBorder="1" applyAlignment="1">
      <alignment horizontal="center" vertical="center" wrapText="1"/>
    </xf>
    <xf numFmtId="3" fontId="7" fillId="3" borderId="22" xfId="1" applyNumberFormat="1" applyFont="1" applyFill="1" applyBorder="1" applyAlignment="1">
      <alignment horizontal="center" vertical="center" wrapText="1"/>
    </xf>
    <xf numFmtId="4" fontId="7" fillId="0" borderId="23" xfId="1" applyNumberFormat="1" applyFont="1" applyBorder="1"/>
    <xf numFmtId="2" fontId="7" fillId="0" borderId="24" xfId="1" applyNumberFormat="1" applyFont="1" applyBorder="1" applyAlignment="1">
      <alignment wrapText="1"/>
    </xf>
    <xf numFmtId="0" fontId="7" fillId="3" borderId="25" xfId="1" applyFont="1" applyFill="1" applyBorder="1" applyAlignment="1">
      <alignment horizontal="center" vertical="top" wrapText="1"/>
    </xf>
    <xf numFmtId="0" fontId="7" fillId="3" borderId="26" xfId="1" applyFont="1" applyFill="1" applyBorder="1" applyAlignment="1">
      <alignment horizontal="center" vertical="top" wrapText="1"/>
    </xf>
    <xf numFmtId="2" fontId="7" fillId="3" borderId="27" xfId="1" applyNumberFormat="1" applyFont="1" applyFill="1" applyBorder="1" applyAlignment="1">
      <alignment horizontal="center" vertical="top" wrapText="1"/>
    </xf>
    <xf numFmtId="3" fontId="7" fillId="3" borderId="27" xfId="1" applyNumberFormat="1" applyFont="1" applyFill="1" applyBorder="1" applyAlignment="1">
      <alignment horizontal="center" vertical="top" wrapText="1"/>
    </xf>
    <xf numFmtId="4" fontId="7" fillId="0" borderId="17" xfId="1" applyNumberFormat="1" applyFont="1" applyBorder="1"/>
    <xf numFmtId="4" fontId="7" fillId="0" borderId="28" xfId="1" applyNumberFormat="1" applyFont="1" applyBorder="1"/>
    <xf numFmtId="0" fontId="7" fillId="3" borderId="4" xfId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 wrapText="1"/>
    </xf>
    <xf numFmtId="2" fontId="7" fillId="3" borderId="2" xfId="1" applyNumberFormat="1" applyFont="1" applyFill="1" applyBorder="1" applyAlignment="1">
      <alignment horizontal="center" vertical="top" wrapText="1"/>
    </xf>
    <xf numFmtId="3" fontId="7" fillId="3" borderId="2" xfId="1" applyNumberFormat="1" applyFont="1" applyFill="1" applyBorder="1" applyAlignment="1">
      <alignment horizontal="center" vertical="top" wrapText="1"/>
    </xf>
    <xf numFmtId="4" fontId="7" fillId="0" borderId="29" xfId="1" applyNumberFormat="1" applyFont="1" applyBorder="1"/>
    <xf numFmtId="4" fontId="7" fillId="0" borderId="18" xfId="1" applyNumberFormat="1" applyFont="1" applyBorder="1"/>
    <xf numFmtId="0" fontId="7" fillId="3" borderId="20" xfId="1" applyFont="1" applyFill="1" applyBorder="1" applyAlignment="1">
      <alignment horizontal="center" vertical="top" wrapText="1"/>
    </xf>
    <xf numFmtId="0" fontId="7" fillId="3" borderId="21" xfId="1" applyFont="1" applyFill="1" applyBorder="1" applyAlignment="1">
      <alignment horizontal="center" vertical="top" wrapText="1"/>
    </xf>
    <xf numFmtId="2" fontId="7" fillId="3" borderId="22" xfId="1" applyNumberFormat="1" applyFont="1" applyFill="1" applyBorder="1" applyAlignment="1">
      <alignment horizontal="center" vertical="top" wrapText="1"/>
    </xf>
    <xf numFmtId="3" fontId="7" fillId="3" borderId="22" xfId="1" applyNumberFormat="1" applyFont="1" applyFill="1" applyBorder="1" applyAlignment="1">
      <alignment horizontal="center" vertical="top" wrapText="1"/>
    </xf>
    <xf numFmtId="4" fontId="7" fillId="0" borderId="24" xfId="1" applyNumberFormat="1" applyFont="1" applyBorder="1"/>
    <xf numFmtId="0" fontId="7" fillId="3" borderId="11" xfId="1" applyFont="1" applyFill="1" applyBorder="1" applyAlignment="1">
      <alignment horizontal="center" vertical="top" wrapText="1"/>
    </xf>
    <xf numFmtId="0" fontId="7" fillId="3" borderId="12" xfId="1" applyFont="1" applyFill="1" applyBorder="1" applyAlignment="1">
      <alignment horizontal="center" vertical="top" wrapText="1"/>
    </xf>
    <xf numFmtId="2" fontId="7" fillId="3" borderId="13" xfId="1" applyNumberFormat="1" applyFont="1" applyFill="1" applyBorder="1" applyAlignment="1">
      <alignment horizontal="center" vertical="top" wrapText="1"/>
    </xf>
    <xf numFmtId="3" fontId="7" fillId="3" borderId="13" xfId="1" applyNumberFormat="1" applyFont="1" applyFill="1" applyBorder="1" applyAlignment="1">
      <alignment horizontal="center" vertical="top" wrapText="1"/>
    </xf>
    <xf numFmtId="4" fontId="7" fillId="0" borderId="14" xfId="1" applyNumberFormat="1" applyFont="1" applyBorder="1"/>
    <xf numFmtId="4" fontId="7" fillId="0" borderId="15" xfId="1" applyNumberFormat="1" applyFont="1" applyBorder="1"/>
    <xf numFmtId="0" fontId="7" fillId="3" borderId="30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2" fontId="7" fillId="3" borderId="31" xfId="1" applyNumberFormat="1" applyFont="1" applyFill="1" applyBorder="1" applyAlignment="1">
      <alignment horizontal="center" vertical="top" wrapText="1"/>
    </xf>
    <xf numFmtId="3" fontId="7" fillId="3" borderId="31" xfId="1" applyNumberFormat="1" applyFont="1" applyFill="1" applyBorder="1" applyAlignment="1">
      <alignment horizontal="center" vertical="top" wrapText="1"/>
    </xf>
    <xf numFmtId="4" fontId="7" fillId="0" borderId="32" xfId="1" applyNumberFormat="1" applyFont="1" applyBorder="1"/>
    <xf numFmtId="4" fontId="7" fillId="0" borderId="33" xfId="1" applyNumberFormat="1" applyFont="1" applyBorder="1"/>
    <xf numFmtId="0" fontId="7" fillId="3" borderId="27" xfId="1" applyFont="1" applyFill="1" applyBorder="1" applyAlignment="1">
      <alignment horizontal="center" vertical="top" wrapText="1"/>
    </xf>
    <xf numFmtId="0" fontId="7" fillId="3" borderId="22" xfId="1" applyFont="1" applyFill="1" applyBorder="1" applyAlignment="1">
      <alignment horizontal="center" vertical="top" wrapText="1"/>
    </xf>
    <xf numFmtId="0" fontId="7" fillId="0" borderId="35" xfId="1" applyFont="1" applyBorder="1" applyAlignment="1">
      <alignment horizontal="center" vertical="top" wrapText="1"/>
    </xf>
    <xf numFmtId="2" fontId="7" fillId="3" borderId="12" xfId="1" applyNumberFormat="1" applyFont="1" applyFill="1" applyBorder="1" applyAlignment="1">
      <alignment horizontal="center" vertical="top" wrapText="1"/>
    </xf>
    <xf numFmtId="0" fontId="7" fillId="0" borderId="36" xfId="1" applyFont="1" applyBorder="1" applyAlignment="1">
      <alignment horizontal="center" vertical="top" wrapText="1"/>
    </xf>
    <xf numFmtId="2" fontId="7" fillId="3" borderId="1" xfId="1" applyNumberFormat="1" applyFont="1" applyFill="1" applyBorder="1" applyAlignment="1">
      <alignment horizontal="center" vertical="top" wrapText="1"/>
    </xf>
    <xf numFmtId="0" fontId="7" fillId="0" borderId="37" xfId="1" applyFont="1" applyBorder="1" applyAlignment="1">
      <alignment horizontal="center" vertical="top" wrapText="1"/>
    </xf>
    <xf numFmtId="2" fontId="7" fillId="3" borderId="5" xfId="1" applyNumberFormat="1" applyFont="1" applyFill="1" applyBorder="1" applyAlignment="1">
      <alignment horizontal="center" vertical="top" wrapText="1"/>
    </xf>
    <xf numFmtId="0" fontId="7" fillId="3" borderId="35" xfId="1" applyFont="1" applyFill="1" applyBorder="1" applyAlignment="1">
      <alignment horizontal="center" vertical="top" wrapText="1"/>
    </xf>
    <xf numFmtId="3" fontId="7" fillId="3" borderId="38" xfId="1" applyNumberFormat="1" applyFont="1" applyFill="1" applyBorder="1" applyAlignment="1">
      <alignment horizontal="center" vertical="top" wrapText="1"/>
    </xf>
    <xf numFmtId="0" fontId="7" fillId="3" borderId="36" xfId="1" applyFont="1" applyFill="1" applyBorder="1" applyAlignment="1">
      <alignment horizontal="center" vertical="top" wrapText="1"/>
    </xf>
    <xf numFmtId="3" fontId="7" fillId="3" borderId="39" xfId="1" applyNumberFormat="1" applyFont="1" applyFill="1" applyBorder="1" applyAlignment="1">
      <alignment horizontal="center" vertical="top" wrapText="1"/>
    </xf>
    <xf numFmtId="0" fontId="7" fillId="3" borderId="40" xfId="1" applyFont="1" applyFill="1" applyBorder="1" applyAlignment="1">
      <alignment horizontal="center" vertical="top" wrapText="1"/>
    </xf>
    <xf numFmtId="3" fontId="7" fillId="3" borderId="41" xfId="1" applyNumberFormat="1" applyFont="1" applyFill="1" applyBorder="1" applyAlignment="1">
      <alignment horizontal="center" vertical="top" wrapText="1"/>
    </xf>
    <xf numFmtId="0" fontId="7" fillId="3" borderId="0" xfId="1" applyFont="1" applyFill="1"/>
    <xf numFmtId="4" fontId="7" fillId="3" borderId="23" xfId="1" applyNumberFormat="1" applyFont="1" applyFill="1" applyBorder="1"/>
    <xf numFmtId="0" fontId="7" fillId="3" borderId="0" xfId="1" applyFont="1" applyFill="1" applyAlignment="1">
      <alignment horizontal="center" vertical="top" wrapText="1"/>
    </xf>
    <xf numFmtId="2" fontId="7" fillId="3" borderId="0" xfId="1" applyNumberFormat="1" applyFont="1" applyFill="1" applyAlignment="1">
      <alignment horizontal="center" vertical="top" wrapText="1"/>
    </xf>
    <xf numFmtId="3" fontId="7" fillId="3" borderId="0" xfId="1" applyNumberFormat="1" applyFont="1" applyFill="1" applyAlignment="1">
      <alignment horizontal="center" vertical="top" wrapText="1"/>
    </xf>
    <xf numFmtId="4" fontId="7" fillId="0" borderId="0" xfId="1" applyNumberFormat="1" applyFont="1"/>
    <xf numFmtId="0" fontId="7" fillId="3" borderId="42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3" borderId="43" xfId="1" applyFont="1" applyFill="1" applyBorder="1" applyAlignment="1">
      <alignment horizontal="center" vertical="top" wrapText="1"/>
    </xf>
    <xf numFmtId="3" fontId="7" fillId="3" borderId="44" xfId="1" applyNumberFormat="1" applyFont="1" applyFill="1" applyBorder="1" applyAlignment="1">
      <alignment horizontal="center" vertical="top" wrapText="1"/>
    </xf>
    <xf numFmtId="0" fontId="0" fillId="0" borderId="0" xfId="0" applyBorder="1"/>
    <xf numFmtId="0" fontId="7" fillId="3" borderId="0" xfId="1" applyFont="1" applyFill="1" applyBorder="1" applyAlignment="1">
      <alignment horizontal="center" vertical="top" wrapText="1"/>
    </xf>
    <xf numFmtId="0" fontId="7" fillId="3" borderId="46" xfId="1" applyFont="1" applyFill="1" applyBorder="1" applyAlignment="1">
      <alignment horizontal="center" vertical="top" wrapText="1"/>
    </xf>
    <xf numFmtId="3" fontId="7" fillId="3" borderId="47" xfId="1" applyNumberFormat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48" xfId="1" applyFont="1" applyFill="1" applyBorder="1" applyAlignment="1">
      <alignment horizontal="center" vertical="top" wrapText="1"/>
    </xf>
    <xf numFmtId="0" fontId="7" fillId="3" borderId="49" xfId="1" applyFont="1" applyFill="1" applyBorder="1" applyAlignment="1">
      <alignment horizontal="center" vertical="top" wrapText="1"/>
    </xf>
    <xf numFmtId="0" fontId="13" fillId="3" borderId="0" xfId="3" applyFont="1" applyFill="1" applyAlignment="1">
      <alignment vertical="center" wrapText="1"/>
    </xf>
    <xf numFmtId="0" fontId="13" fillId="3" borderId="50" xfId="3" applyFont="1" applyFill="1" applyBorder="1" applyAlignment="1">
      <alignment vertical="center" wrapText="1"/>
    </xf>
    <xf numFmtId="165" fontId="14" fillId="3" borderId="50" xfId="3" applyNumberFormat="1" applyFont="1" applyFill="1" applyBorder="1" applyAlignment="1">
      <alignment vertical="center"/>
    </xf>
    <xf numFmtId="0" fontId="14" fillId="3" borderId="0" xfId="3" applyFont="1" applyFill="1" applyAlignment="1">
      <alignment vertical="center"/>
    </xf>
    <xf numFmtId="0" fontId="14" fillId="3" borderId="0" xfId="3" applyFont="1" applyFill="1" applyAlignment="1">
      <alignment horizontal="center" vertical="center"/>
    </xf>
    <xf numFmtId="0" fontId="14" fillId="4" borderId="51" xfId="3" applyFont="1" applyFill="1" applyBorder="1" applyAlignment="1">
      <alignment horizontal="center" vertical="center"/>
    </xf>
    <xf numFmtId="1" fontId="14" fillId="4" borderId="0" xfId="3" applyNumberFormat="1" applyFont="1" applyFill="1" applyAlignment="1">
      <alignment horizontal="center" vertical="center" wrapText="1"/>
    </xf>
    <xf numFmtId="0" fontId="17" fillId="4" borderId="55" xfId="3" applyFont="1" applyFill="1" applyBorder="1" applyAlignment="1">
      <alignment horizontal="center" vertical="center" wrapText="1"/>
    </xf>
    <xf numFmtId="0" fontId="17" fillId="4" borderId="56" xfId="3" applyFont="1" applyFill="1" applyBorder="1" applyAlignment="1">
      <alignment vertical="center" textRotation="90" wrapText="1"/>
    </xf>
    <xf numFmtId="1" fontId="17" fillId="4" borderId="56" xfId="3" applyNumberFormat="1" applyFont="1" applyFill="1" applyBorder="1" applyAlignment="1">
      <alignment horizontal="center" vertical="center" wrapText="1"/>
    </xf>
    <xf numFmtId="0" fontId="17" fillId="4" borderId="56" xfId="3" applyFont="1" applyFill="1" applyBorder="1" applyAlignment="1">
      <alignment horizontal="center" vertical="center" wrapText="1"/>
    </xf>
    <xf numFmtId="166" fontId="17" fillId="4" borderId="56" xfId="3" applyNumberFormat="1" applyFont="1" applyFill="1" applyBorder="1" applyAlignment="1">
      <alignment horizontal="center" vertical="center" wrapText="1"/>
    </xf>
    <xf numFmtId="167" fontId="14" fillId="0" borderId="58" xfId="3" applyNumberFormat="1" applyFont="1" applyBorder="1" applyAlignment="1">
      <alignment horizontal="center" vertical="center" wrapText="1"/>
    </xf>
    <xf numFmtId="0" fontId="16" fillId="0" borderId="59" xfId="3" applyFont="1" applyBorder="1" applyAlignment="1">
      <alignment horizontal="center" vertical="center" wrapText="1"/>
    </xf>
    <xf numFmtId="0" fontId="14" fillId="0" borderId="60" xfId="3" applyFont="1" applyBorder="1" applyAlignment="1">
      <alignment horizontal="center" vertical="center" wrapText="1"/>
    </xf>
    <xf numFmtId="0" fontId="14" fillId="0" borderId="61" xfId="3" applyFont="1" applyBorder="1" applyAlignment="1">
      <alignment horizontal="center" vertical="center" wrapText="1"/>
    </xf>
    <xf numFmtId="0" fontId="14" fillId="0" borderId="62" xfId="3" applyFont="1" applyBorder="1" applyAlignment="1">
      <alignment horizontal="center" vertical="center" wrapText="1"/>
    </xf>
    <xf numFmtId="1" fontId="14" fillId="0" borderId="60" xfId="3" applyNumberFormat="1" applyFont="1" applyBorder="1" applyAlignment="1">
      <alignment horizontal="center" vertical="center" wrapText="1"/>
    </xf>
    <xf numFmtId="168" fontId="14" fillId="0" borderId="61" xfId="3" applyNumberFormat="1" applyFont="1" applyBorder="1" applyAlignment="1">
      <alignment horizontal="center" vertical="center" wrapText="1"/>
    </xf>
    <xf numFmtId="168" fontId="14" fillId="0" borderId="63" xfId="3" applyNumberFormat="1" applyFont="1" applyBorder="1" applyAlignment="1">
      <alignment horizontal="center" vertical="center" wrapText="1"/>
    </xf>
    <xf numFmtId="1" fontId="14" fillId="0" borderId="64" xfId="3" applyNumberFormat="1" applyFont="1" applyBorder="1" applyAlignment="1">
      <alignment horizontal="center" vertical="center" wrapText="1"/>
    </xf>
    <xf numFmtId="169" fontId="14" fillId="0" borderId="65" xfId="3" applyNumberFormat="1" applyFont="1" applyBorder="1" applyAlignment="1">
      <alignment horizontal="center" vertical="center" wrapText="1"/>
    </xf>
    <xf numFmtId="0" fontId="19" fillId="0" borderId="59" xfId="3" applyFont="1" applyBorder="1" applyAlignment="1">
      <alignment horizontal="center" vertical="center" wrapText="1"/>
    </xf>
    <xf numFmtId="166" fontId="20" fillId="0" borderId="58" xfId="3" applyNumberFormat="1" applyFont="1" applyBorder="1" applyAlignment="1">
      <alignment horizontal="center" vertical="center" wrapText="1"/>
    </xf>
    <xf numFmtId="168" fontId="14" fillId="0" borderId="58" xfId="3" applyNumberFormat="1" applyFont="1" applyBorder="1" applyAlignment="1">
      <alignment horizontal="center" vertical="center" wrapText="1"/>
    </xf>
    <xf numFmtId="4" fontId="14" fillId="6" borderId="66" xfId="3" applyNumberFormat="1" applyFont="1" applyFill="1" applyBorder="1" applyAlignment="1">
      <alignment horizontal="center" vertical="center" wrapText="1"/>
    </xf>
    <xf numFmtId="4" fontId="15" fillId="0" borderId="61" xfId="3" applyNumberFormat="1" applyFont="1" applyBorder="1" applyAlignment="1">
      <alignment horizontal="center" vertical="center" wrapText="1"/>
    </xf>
    <xf numFmtId="4" fontId="14" fillId="6" borderId="65" xfId="3" applyNumberFormat="1" applyFont="1" applyFill="1" applyBorder="1" applyAlignment="1">
      <alignment horizontal="center" vertical="center" wrapText="1"/>
    </xf>
    <xf numFmtId="167" fontId="14" fillId="0" borderId="68" xfId="3" applyNumberFormat="1" applyFont="1" applyBorder="1" applyAlignment="1">
      <alignment horizontal="center" vertical="center" wrapText="1"/>
    </xf>
    <xf numFmtId="0" fontId="16" fillId="0" borderId="69" xfId="3" applyFont="1" applyBorder="1" applyAlignment="1">
      <alignment horizontal="center" vertical="center" wrapText="1"/>
    </xf>
    <xf numFmtId="0" fontId="14" fillId="0" borderId="70" xfId="3" applyFont="1" applyBorder="1" applyAlignment="1">
      <alignment horizontal="center" vertical="center" wrapText="1"/>
    </xf>
    <xf numFmtId="0" fontId="14" fillId="0" borderId="71" xfId="3" applyFont="1" applyBorder="1" applyAlignment="1">
      <alignment horizontal="center" vertical="center" wrapText="1"/>
    </xf>
    <xf numFmtId="0" fontId="14" fillId="0" borderId="72" xfId="3" applyFont="1" applyBorder="1" applyAlignment="1">
      <alignment horizontal="center" vertical="center" wrapText="1"/>
    </xf>
    <xf numFmtId="1" fontId="14" fillId="0" borderId="70" xfId="3" applyNumberFormat="1" applyFont="1" applyBorder="1" applyAlignment="1">
      <alignment horizontal="center" vertical="center" wrapText="1"/>
    </xf>
    <xf numFmtId="168" fontId="14" fillId="0" borderId="71" xfId="3" applyNumberFormat="1" applyFont="1" applyBorder="1" applyAlignment="1">
      <alignment horizontal="center" vertical="center" wrapText="1"/>
    </xf>
    <xf numFmtId="168" fontId="14" fillId="0" borderId="73" xfId="3" applyNumberFormat="1" applyFont="1" applyBorder="1" applyAlignment="1">
      <alignment horizontal="center" vertical="center" wrapText="1"/>
    </xf>
    <xf numFmtId="1" fontId="14" fillId="0" borderId="74" xfId="3" applyNumberFormat="1" applyFont="1" applyBorder="1" applyAlignment="1">
      <alignment horizontal="center" vertical="center" wrapText="1"/>
    </xf>
    <xf numFmtId="169" fontId="14" fillId="0" borderId="75" xfId="3" applyNumberFormat="1" applyFont="1" applyBorder="1" applyAlignment="1">
      <alignment horizontal="center" vertical="center" wrapText="1"/>
    </xf>
    <xf numFmtId="0" fontId="19" fillId="0" borderId="69" xfId="3" applyFont="1" applyBorder="1" applyAlignment="1">
      <alignment horizontal="center" vertical="center" wrapText="1"/>
    </xf>
    <xf numFmtId="166" fontId="20" fillId="0" borderId="68" xfId="3" applyNumberFormat="1" applyFont="1" applyBorder="1" applyAlignment="1">
      <alignment horizontal="center" vertical="center" wrapText="1"/>
    </xf>
    <xf numFmtId="168" fontId="14" fillId="0" borderId="68" xfId="3" applyNumberFormat="1" applyFont="1" applyBorder="1" applyAlignment="1">
      <alignment horizontal="center" vertical="center" wrapText="1"/>
    </xf>
    <xf numFmtId="4" fontId="14" fillId="6" borderId="76" xfId="3" applyNumberFormat="1" applyFont="1" applyFill="1" applyBorder="1" applyAlignment="1">
      <alignment horizontal="center" vertical="center" wrapText="1"/>
    </xf>
    <xf numFmtId="4" fontId="15" fillId="0" borderId="77" xfId="3" applyNumberFormat="1" applyFont="1" applyBorder="1" applyAlignment="1">
      <alignment horizontal="center" vertical="center" wrapText="1"/>
    </xf>
    <xf numFmtId="4" fontId="14" fillId="6" borderId="75" xfId="3" applyNumberFormat="1" applyFont="1" applyFill="1" applyBorder="1" applyAlignment="1">
      <alignment horizontal="center" vertical="center" wrapText="1"/>
    </xf>
    <xf numFmtId="167" fontId="14" fillId="0" borderId="28" xfId="3" applyNumberFormat="1" applyFont="1" applyBorder="1" applyAlignment="1">
      <alignment horizontal="center" vertical="center" wrapText="1"/>
    </xf>
    <xf numFmtId="0" fontId="16" fillId="0" borderId="49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26" xfId="3" applyFont="1" applyBorder="1" applyAlignment="1">
      <alignment horizontal="center" vertical="center" wrapText="1"/>
    </xf>
    <xf numFmtId="0" fontId="14" fillId="0" borderId="78" xfId="3" applyFont="1" applyBorder="1" applyAlignment="1">
      <alignment horizontal="center" vertical="center" wrapText="1"/>
    </xf>
    <xf numFmtId="1" fontId="14" fillId="0" borderId="42" xfId="3" applyNumberFormat="1" applyFont="1" applyBorder="1" applyAlignment="1">
      <alignment horizontal="center" vertical="center" wrapText="1"/>
    </xf>
    <xf numFmtId="168" fontId="14" fillId="0" borderId="26" xfId="3" applyNumberFormat="1" applyFont="1" applyBorder="1" applyAlignment="1">
      <alignment horizontal="center" vertical="center" wrapText="1"/>
    </xf>
    <xf numFmtId="168" fontId="14" fillId="0" borderId="27" xfId="3" applyNumberFormat="1" applyFont="1" applyBorder="1" applyAlignment="1">
      <alignment horizontal="center" vertical="center" wrapText="1"/>
    </xf>
    <xf numFmtId="1" fontId="14" fillId="0" borderId="79" xfId="3" applyNumberFormat="1" applyFont="1" applyBorder="1" applyAlignment="1">
      <alignment horizontal="center" vertical="center" wrapText="1"/>
    </xf>
    <xf numFmtId="169" fontId="14" fillId="0" borderId="80" xfId="3" applyNumberFormat="1" applyFont="1" applyBorder="1" applyAlignment="1">
      <alignment horizontal="center" vertical="center" wrapText="1"/>
    </xf>
    <xf numFmtId="0" fontId="19" fillId="0" borderId="49" xfId="3" applyFont="1" applyBorder="1" applyAlignment="1">
      <alignment horizontal="center" vertical="center" wrapText="1"/>
    </xf>
    <xf numFmtId="168" fontId="20" fillId="0" borderId="28" xfId="3" applyNumberFormat="1" applyFont="1" applyBorder="1" applyAlignment="1">
      <alignment horizontal="center" vertical="center" wrapText="1"/>
    </xf>
    <xf numFmtId="168" fontId="14" fillId="0" borderId="28" xfId="3" applyNumberFormat="1" applyFont="1" applyBorder="1" applyAlignment="1">
      <alignment horizontal="center" vertical="center" wrapText="1"/>
    </xf>
    <xf numFmtId="4" fontId="14" fillId="6" borderId="25" xfId="3" applyNumberFormat="1" applyFont="1" applyFill="1" applyBorder="1" applyAlignment="1">
      <alignment horizontal="center" vertical="center" wrapText="1"/>
    </xf>
    <xf numFmtId="4" fontId="15" fillId="0" borderId="26" xfId="3" applyNumberFormat="1" applyFont="1" applyBorder="1" applyAlignment="1">
      <alignment horizontal="center" vertical="center" wrapText="1"/>
    </xf>
    <xf numFmtId="4" fontId="14" fillId="6" borderId="78" xfId="3" applyNumberFormat="1" applyFont="1" applyFill="1" applyBorder="1" applyAlignment="1">
      <alignment horizontal="center" vertical="center" wrapText="1"/>
    </xf>
    <xf numFmtId="167" fontId="14" fillId="0" borderId="18" xfId="3" applyNumberFormat="1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1" fontId="14" fillId="0" borderId="36" xfId="3" applyNumberFormat="1" applyFont="1" applyBorder="1" applyAlignment="1">
      <alignment horizontal="center" vertical="center" wrapText="1"/>
    </xf>
    <xf numFmtId="168" fontId="14" fillId="0" borderId="1" xfId="3" applyNumberFormat="1" applyFont="1" applyBorder="1" applyAlignment="1">
      <alignment horizontal="center" vertical="center" wrapText="1"/>
    </xf>
    <xf numFmtId="168" fontId="14" fillId="0" borderId="2" xfId="3" applyNumberFormat="1" applyFont="1" applyBorder="1" applyAlignment="1">
      <alignment horizontal="center" vertical="center" wrapText="1"/>
    </xf>
    <xf numFmtId="1" fontId="14" fillId="0" borderId="81" xfId="3" applyNumberFormat="1" applyFont="1" applyBorder="1" applyAlignment="1">
      <alignment horizontal="center" vertical="center" wrapText="1"/>
    </xf>
    <xf numFmtId="169" fontId="14" fillId="0" borderId="82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168" fontId="20" fillId="0" borderId="18" xfId="3" applyNumberFormat="1" applyFont="1" applyBorder="1" applyAlignment="1">
      <alignment horizontal="center" vertical="center" wrapText="1"/>
    </xf>
    <xf numFmtId="168" fontId="14" fillId="0" borderId="18" xfId="3" applyNumberFormat="1" applyFont="1" applyBorder="1" applyAlignment="1">
      <alignment horizontal="center" vertical="center" wrapText="1"/>
    </xf>
    <xf numFmtId="4" fontId="14" fillId="6" borderId="4" xfId="3" applyNumberFormat="1" applyFont="1" applyFill="1" applyBorder="1" applyAlignment="1">
      <alignment horizontal="center" vertical="center" wrapText="1"/>
    </xf>
    <xf numFmtId="4" fontId="14" fillId="6" borderId="39" xfId="3" applyNumberFormat="1" applyFont="1" applyFill="1" applyBorder="1" applyAlignment="1">
      <alignment horizontal="center" vertical="center" wrapText="1"/>
    </xf>
    <xf numFmtId="168" fontId="14" fillId="0" borderId="5" xfId="3" applyNumberFormat="1" applyFont="1" applyBorder="1" applyAlignment="1">
      <alignment horizontal="center" vertical="center" wrapText="1"/>
    </xf>
    <xf numFmtId="4" fontId="15" fillId="0" borderId="1" xfId="3" applyNumberFormat="1" applyFont="1" applyBorder="1" applyAlignment="1">
      <alignment horizontal="center" vertical="center" wrapText="1"/>
    </xf>
    <xf numFmtId="168" fontId="14" fillId="0" borderId="83" xfId="3" applyNumberFormat="1" applyFont="1" applyBorder="1" applyAlignment="1">
      <alignment horizontal="center" vertical="center" wrapText="1"/>
    </xf>
    <xf numFmtId="168" fontId="14" fillId="0" borderId="3" xfId="3" applyNumberFormat="1" applyFont="1" applyBorder="1" applyAlignment="1">
      <alignment horizontal="center" vertical="center" wrapText="1"/>
    </xf>
    <xf numFmtId="166" fontId="20" fillId="0" borderId="18" xfId="3" applyNumberFormat="1" applyFont="1" applyBorder="1" applyAlignment="1">
      <alignment horizontal="center" vertical="center" wrapText="1"/>
    </xf>
    <xf numFmtId="167" fontId="14" fillId="0" borderId="33" xfId="3" applyNumberFormat="1" applyFont="1" applyBorder="1" applyAlignment="1">
      <alignment horizontal="center" vertical="center" wrapText="1"/>
    </xf>
    <xf numFmtId="0" fontId="16" fillId="0" borderId="84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0" borderId="85" xfId="3" applyFont="1" applyBorder="1" applyAlignment="1">
      <alignment horizontal="center" vertical="center" wrapText="1"/>
    </xf>
    <xf numFmtId="1" fontId="14" fillId="0" borderId="37" xfId="3" applyNumberFormat="1" applyFont="1" applyBorder="1" applyAlignment="1">
      <alignment horizontal="center" vertical="center" wrapText="1"/>
    </xf>
    <xf numFmtId="168" fontId="14" fillId="0" borderId="31" xfId="3" applyNumberFormat="1" applyFont="1" applyBorder="1" applyAlignment="1">
      <alignment horizontal="center" vertical="center" wrapText="1"/>
    </xf>
    <xf numFmtId="1" fontId="14" fillId="0" borderId="86" xfId="3" applyNumberFormat="1" applyFont="1" applyBorder="1" applyAlignment="1">
      <alignment horizontal="center" vertical="center" wrapText="1"/>
    </xf>
    <xf numFmtId="169" fontId="14" fillId="0" borderId="87" xfId="3" applyNumberFormat="1" applyFont="1" applyBorder="1" applyAlignment="1">
      <alignment horizontal="center" vertical="center" wrapText="1"/>
    </xf>
    <xf numFmtId="0" fontId="19" fillId="0" borderId="84" xfId="3" applyFont="1" applyBorder="1" applyAlignment="1">
      <alignment horizontal="center" vertical="center" wrapText="1"/>
    </xf>
    <xf numFmtId="168" fontId="20" fillId="0" borderId="33" xfId="3" applyNumberFormat="1" applyFont="1" applyBorder="1" applyAlignment="1">
      <alignment horizontal="center" vertical="center" wrapText="1"/>
    </xf>
    <xf numFmtId="168" fontId="14" fillId="0" borderId="24" xfId="3" applyNumberFormat="1" applyFont="1" applyBorder="1" applyAlignment="1">
      <alignment horizontal="center" vertical="center" wrapText="1"/>
    </xf>
    <xf numFmtId="4" fontId="14" fillId="6" borderId="20" xfId="3" applyNumberFormat="1" applyFont="1" applyFill="1" applyBorder="1" applyAlignment="1">
      <alignment horizontal="center" vertical="center" wrapText="1"/>
    </xf>
    <xf numFmtId="4" fontId="15" fillId="0" borderId="21" xfId="3" applyNumberFormat="1" applyFont="1" applyBorder="1" applyAlignment="1">
      <alignment horizontal="center" vertical="center" wrapText="1"/>
    </xf>
    <xf numFmtId="4" fontId="14" fillId="6" borderId="41" xfId="3" applyNumberFormat="1" applyFont="1" applyFill="1" applyBorder="1" applyAlignment="1">
      <alignment horizontal="center" vertical="center" wrapText="1"/>
    </xf>
    <xf numFmtId="167" fontId="14" fillId="0" borderId="15" xfId="3" applyNumberFormat="1" applyFont="1" applyBorder="1" applyAlignment="1">
      <alignment horizontal="center" vertical="center" wrapText="1"/>
    </xf>
    <xf numFmtId="0" fontId="16" fillId="0" borderId="88" xfId="3" applyFont="1" applyBorder="1" applyAlignment="1">
      <alignment horizontal="center" vertical="center" wrapText="1"/>
    </xf>
    <xf numFmtId="0" fontId="14" fillId="0" borderId="35" xfId="3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1" fontId="14" fillId="0" borderId="35" xfId="3" applyNumberFormat="1" applyFont="1" applyBorder="1" applyAlignment="1">
      <alignment horizontal="center" vertical="center" wrapText="1"/>
    </xf>
    <xf numFmtId="168" fontId="14" fillId="0" borderId="12" xfId="3" applyNumberFormat="1" applyFont="1" applyBorder="1" applyAlignment="1">
      <alignment horizontal="center" vertical="center" wrapText="1"/>
    </xf>
    <xf numFmtId="168" fontId="14" fillId="0" borderId="13" xfId="3" applyNumberFormat="1" applyFont="1" applyBorder="1" applyAlignment="1">
      <alignment horizontal="center" vertical="center" wrapText="1"/>
    </xf>
    <xf numFmtId="1" fontId="14" fillId="0" borderId="89" xfId="3" applyNumberFormat="1" applyFont="1" applyBorder="1" applyAlignment="1">
      <alignment horizontal="center" vertical="center" wrapText="1"/>
    </xf>
    <xf numFmtId="169" fontId="14" fillId="0" borderId="90" xfId="3" applyNumberFormat="1" applyFont="1" applyBorder="1" applyAlignment="1">
      <alignment horizontal="center" vertical="center" wrapText="1"/>
    </xf>
    <xf numFmtId="0" fontId="19" fillId="0" borderId="88" xfId="3" applyFont="1" applyBorder="1" applyAlignment="1">
      <alignment horizontal="center" vertical="center" wrapText="1"/>
    </xf>
    <xf numFmtId="168" fontId="20" fillId="0" borderId="15" xfId="3" applyNumberFormat="1" applyFont="1" applyBorder="1" applyAlignment="1">
      <alignment horizontal="center" vertical="center" wrapText="1"/>
    </xf>
    <xf numFmtId="168" fontId="14" fillId="0" borderId="15" xfId="3" applyNumberFormat="1" applyFont="1" applyBorder="1" applyAlignment="1">
      <alignment horizontal="center" vertical="center" wrapText="1"/>
    </xf>
    <xf numFmtId="4" fontId="14" fillId="6" borderId="11" xfId="3" applyNumberFormat="1" applyFont="1" applyFill="1" applyBorder="1" applyAlignment="1">
      <alignment horizontal="center" vertical="center" wrapText="1"/>
    </xf>
    <xf numFmtId="4" fontId="15" fillId="0" borderId="12" xfId="3" applyNumberFormat="1" applyFont="1" applyBorder="1" applyAlignment="1">
      <alignment horizontal="center" vertical="center" wrapText="1"/>
    </xf>
    <xf numFmtId="4" fontId="14" fillId="6" borderId="38" xfId="3" applyNumberFormat="1" applyFont="1" applyFill="1" applyBorder="1" applyAlignment="1">
      <alignment horizontal="center" vertical="center" wrapText="1"/>
    </xf>
    <xf numFmtId="166" fontId="20" fillId="0" borderId="15" xfId="3" applyNumberFormat="1" applyFont="1" applyBorder="1" applyAlignment="1">
      <alignment horizontal="center" vertical="center" wrapText="1"/>
    </xf>
    <xf numFmtId="167" fontId="14" fillId="0" borderId="24" xfId="3" applyNumberFormat="1" applyFont="1" applyBorder="1" applyAlignment="1">
      <alignment horizontal="center" vertical="center" wrapText="1"/>
    </xf>
    <xf numFmtId="0" fontId="16" fillId="0" borderId="91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14" fillId="0" borderId="41" xfId="3" applyFont="1" applyBorder="1" applyAlignment="1">
      <alignment horizontal="center" vertical="center" wrapText="1"/>
    </xf>
    <xf numFmtId="1" fontId="14" fillId="0" borderId="40" xfId="3" applyNumberFormat="1" applyFont="1" applyBorder="1" applyAlignment="1">
      <alignment horizontal="center" vertical="center" wrapText="1"/>
    </xf>
    <xf numFmtId="168" fontId="14" fillId="0" borderId="21" xfId="3" applyNumberFormat="1" applyFont="1" applyBorder="1" applyAlignment="1">
      <alignment horizontal="center" vertical="center" wrapText="1"/>
    </xf>
    <xf numFmtId="168" fontId="14" fillId="0" borderId="22" xfId="3" applyNumberFormat="1" applyFont="1" applyBorder="1" applyAlignment="1">
      <alignment horizontal="center" vertical="center" wrapText="1"/>
    </xf>
    <xf numFmtId="1" fontId="14" fillId="0" borderId="92" xfId="3" applyNumberFormat="1" applyFont="1" applyBorder="1" applyAlignment="1">
      <alignment horizontal="center" vertical="center" wrapText="1"/>
    </xf>
    <xf numFmtId="169" fontId="14" fillId="0" borderId="93" xfId="3" applyNumberFormat="1" applyFont="1" applyBorder="1" applyAlignment="1">
      <alignment horizontal="center" vertical="center" wrapText="1"/>
    </xf>
    <xf numFmtId="0" fontId="19" fillId="0" borderId="91" xfId="3" applyFont="1" applyBorder="1" applyAlignment="1">
      <alignment horizontal="center" vertical="center" wrapText="1"/>
    </xf>
    <xf numFmtId="168" fontId="20" fillId="0" borderId="24" xfId="3" applyNumberFormat="1" applyFont="1" applyBorder="1" applyAlignment="1">
      <alignment horizontal="center" vertical="center" wrapText="1"/>
    </xf>
    <xf numFmtId="168" fontId="14" fillId="0" borderId="80" xfId="3" applyNumberFormat="1" applyFont="1" applyBorder="1" applyAlignment="1">
      <alignment horizontal="center" vertical="center" wrapText="1"/>
    </xf>
    <xf numFmtId="166" fontId="20" fillId="0" borderId="28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0" fontId="16" fillId="0" borderId="0" xfId="3" applyFont="1" applyAlignment="1">
      <alignment vertical="center" wrapText="1"/>
    </xf>
    <xf numFmtId="1" fontId="14" fillId="0" borderId="0" xfId="3" applyNumberFormat="1" applyFont="1" applyAlignment="1">
      <alignment vertical="center"/>
    </xf>
    <xf numFmtId="166" fontId="14" fillId="0" borderId="0" xfId="3" applyNumberFormat="1" applyFont="1" applyAlignment="1">
      <alignment vertical="center"/>
    </xf>
    <xf numFmtId="165" fontId="14" fillId="0" borderId="0" xfId="3" applyNumberFormat="1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64" xfId="3" applyFont="1" applyBorder="1" applyAlignment="1">
      <alignment horizontal="center" vertical="center" wrapText="1"/>
    </xf>
    <xf numFmtId="0" fontId="14" fillId="0" borderId="65" xfId="3" applyFont="1" applyBorder="1" applyAlignment="1">
      <alignment horizontal="center" vertical="center" wrapText="1"/>
    </xf>
    <xf numFmtId="1" fontId="14" fillId="0" borderId="66" xfId="3" applyNumberFormat="1" applyFont="1" applyBorder="1" applyAlignment="1">
      <alignment horizontal="center" vertical="center" wrapText="1"/>
    </xf>
    <xf numFmtId="168" fontId="14" fillId="0" borderId="62" xfId="3" applyNumberFormat="1" applyFont="1" applyBorder="1" applyAlignment="1">
      <alignment horizontal="center" vertical="center" wrapText="1"/>
    </xf>
    <xf numFmtId="0" fontId="19" fillId="0" borderId="94" xfId="3" applyFont="1" applyBorder="1" applyAlignment="1">
      <alignment horizontal="center" vertical="center" wrapText="1"/>
    </xf>
    <xf numFmtId="168" fontId="20" fillId="0" borderId="95" xfId="3" applyNumberFormat="1" applyFont="1" applyBorder="1" applyAlignment="1">
      <alignment horizontal="center" vertical="center" wrapText="1"/>
    </xf>
    <xf numFmtId="168" fontId="14" fillId="0" borderId="59" xfId="3" applyNumberFormat="1" applyFont="1" applyBorder="1" applyAlignment="1">
      <alignment horizontal="center" vertical="center" wrapText="1"/>
    </xf>
    <xf numFmtId="4" fontId="14" fillId="6" borderId="60" xfId="3" applyNumberFormat="1" applyFont="1" applyFill="1" applyBorder="1" applyAlignment="1">
      <alignment horizontal="center" vertical="center" wrapText="1"/>
    </xf>
    <xf numFmtId="0" fontId="14" fillId="0" borderId="81" xfId="3" applyFont="1" applyBorder="1" applyAlignment="1">
      <alignment horizontal="center" vertical="center" wrapText="1"/>
    </xf>
    <xf numFmtId="0" fontId="14" fillId="0" borderId="82" xfId="3" applyFont="1" applyBorder="1" applyAlignment="1">
      <alignment horizontal="center" vertical="center" wrapText="1"/>
    </xf>
    <xf numFmtId="1" fontId="14" fillId="0" borderId="4" xfId="3" applyNumberFormat="1" applyFont="1" applyBorder="1" applyAlignment="1">
      <alignment horizontal="center" vertical="center" wrapText="1"/>
    </xf>
    <xf numFmtId="168" fontId="14" fillId="0" borderId="39" xfId="3" applyNumberFormat="1" applyFont="1" applyBorder="1" applyAlignment="1">
      <alignment horizontal="center" vertical="center" wrapText="1"/>
    </xf>
    <xf numFmtId="0" fontId="19" fillId="0" borderId="29" xfId="3" applyFont="1" applyBorder="1" applyAlignment="1">
      <alignment horizontal="center" vertical="center" wrapText="1"/>
    </xf>
    <xf numFmtId="168" fontId="20" fillId="0" borderId="97" xfId="3" applyNumberFormat="1" applyFont="1" applyBorder="1" applyAlignment="1">
      <alignment horizontal="center" vertical="center" wrapText="1"/>
    </xf>
    <xf numFmtId="2" fontId="14" fillId="0" borderId="36" xfId="3" applyNumberFormat="1" applyFont="1" applyBorder="1" applyAlignment="1">
      <alignment horizontal="center" vertical="center" wrapText="1"/>
    </xf>
    <xf numFmtId="170" fontId="15" fillId="0" borderId="1" xfId="2" applyNumberFormat="1" applyFont="1" applyBorder="1" applyAlignment="1" applyProtection="1">
      <alignment horizontal="center" vertical="center" wrapText="1"/>
    </xf>
    <xf numFmtId="4" fontId="14" fillId="6" borderId="82" xfId="3" applyNumberFormat="1" applyFont="1" applyFill="1" applyBorder="1" applyAlignment="1">
      <alignment horizontal="center" vertical="center" wrapText="1"/>
    </xf>
    <xf numFmtId="1" fontId="14" fillId="0" borderId="30" xfId="3" applyNumberFormat="1" applyFont="1" applyBorder="1" applyAlignment="1">
      <alignment horizontal="center" vertical="center" wrapText="1"/>
    </xf>
    <xf numFmtId="168" fontId="14" fillId="0" borderId="72" xfId="3" applyNumberFormat="1" applyFont="1" applyBorder="1" applyAlignment="1">
      <alignment horizontal="center" vertical="center" wrapText="1"/>
    </xf>
    <xf numFmtId="168" fontId="20" fillId="0" borderId="98" xfId="3" applyNumberFormat="1" applyFont="1" applyBorder="1" applyAlignment="1">
      <alignment horizontal="center" vertical="center" wrapText="1"/>
    </xf>
    <xf numFmtId="168" fontId="14" fillId="0" borderId="69" xfId="3" applyNumberFormat="1" applyFont="1" applyBorder="1" applyAlignment="1">
      <alignment horizontal="center" vertical="center" wrapText="1"/>
    </xf>
    <xf numFmtId="167" fontId="14" fillId="0" borderId="100" xfId="3" applyNumberFormat="1" applyFont="1" applyBorder="1" applyAlignment="1">
      <alignment horizontal="center" vertical="center" wrapText="1"/>
    </xf>
    <xf numFmtId="0" fontId="14" fillId="0" borderId="79" xfId="3" applyFont="1" applyBorder="1" applyAlignment="1">
      <alignment horizontal="center" vertical="center" wrapText="1"/>
    </xf>
    <xf numFmtId="0" fontId="14" fillId="0" borderId="27" xfId="3" applyFont="1" applyBorder="1" applyAlignment="1">
      <alignment horizontal="center" vertical="center" wrapText="1"/>
    </xf>
    <xf numFmtId="1" fontId="14" fillId="0" borderId="25" xfId="3" applyNumberFormat="1" applyFont="1" applyBorder="1" applyAlignment="1">
      <alignment horizontal="center" vertical="center" wrapText="1"/>
    </xf>
    <xf numFmtId="168" fontId="14" fillId="0" borderId="78" xfId="3" applyNumberFormat="1" applyFont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166" fontId="20" fillId="0" borderId="101" xfId="3" applyNumberFormat="1" applyFont="1" applyBorder="1" applyAlignment="1">
      <alignment horizontal="center" vertical="center" wrapText="1"/>
    </xf>
    <xf numFmtId="168" fontId="14" fillId="0" borderId="49" xfId="3" applyNumberFormat="1" applyFont="1" applyBorder="1" applyAlignment="1">
      <alignment horizontal="center" vertical="center" wrapText="1"/>
    </xf>
    <xf numFmtId="166" fontId="14" fillId="0" borderId="42" xfId="3" applyNumberFormat="1" applyFont="1" applyBorder="1" applyAlignment="1">
      <alignment horizontal="center" vertical="center" wrapText="1"/>
    </xf>
    <xf numFmtId="170" fontId="15" fillId="0" borderId="26" xfId="2" applyNumberFormat="1" applyFont="1" applyBorder="1" applyAlignment="1" applyProtection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1" fontId="14" fillId="0" borderId="103" xfId="3" applyNumberFormat="1" applyFont="1" applyBorder="1" applyAlignment="1">
      <alignment horizontal="center" vertical="center" wrapText="1"/>
    </xf>
    <xf numFmtId="168" fontId="14" fillId="0" borderId="104" xfId="3" applyNumberFormat="1" applyFont="1" applyBorder="1" applyAlignment="1">
      <alignment horizontal="center" vertical="center" wrapText="1"/>
    </xf>
    <xf numFmtId="166" fontId="14" fillId="0" borderId="36" xfId="3" applyNumberFormat="1" applyFont="1" applyBorder="1" applyAlignment="1">
      <alignment horizontal="center" vertical="center" wrapText="1"/>
    </xf>
    <xf numFmtId="167" fontId="14" fillId="0" borderId="105" xfId="3" applyNumberFormat="1" applyFont="1" applyBorder="1" applyAlignment="1">
      <alignment horizontal="center" vertical="center" wrapText="1"/>
    </xf>
    <xf numFmtId="166" fontId="20" fillId="0" borderId="97" xfId="3" applyNumberFormat="1" applyFont="1" applyBorder="1" applyAlignment="1">
      <alignment horizontal="center" vertical="center" wrapText="1"/>
    </xf>
    <xf numFmtId="166" fontId="14" fillId="0" borderId="37" xfId="3" applyNumberFormat="1" applyFont="1" applyBorder="1" applyAlignment="1">
      <alignment horizontal="center" vertical="center" wrapText="1"/>
    </xf>
    <xf numFmtId="1" fontId="14" fillId="0" borderId="106" xfId="3" applyNumberFormat="1" applyFont="1" applyBorder="1" applyAlignment="1">
      <alignment horizontal="center" vertical="center" wrapText="1"/>
    </xf>
    <xf numFmtId="166" fontId="14" fillId="0" borderId="107" xfId="3" applyNumberFormat="1" applyFont="1" applyBorder="1" applyAlignment="1">
      <alignment horizontal="center" vertical="center" wrapText="1"/>
    </xf>
    <xf numFmtId="0" fontId="14" fillId="0" borderId="92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1" fontId="14" fillId="0" borderId="20" xfId="3" applyNumberFormat="1" applyFont="1" applyBorder="1" applyAlignment="1">
      <alignment horizontal="center" vertical="center" wrapText="1"/>
    </xf>
    <xf numFmtId="168" fontId="14" fillId="0" borderId="41" xfId="3" applyNumberFormat="1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168" fontId="20" fillId="0" borderId="110" xfId="3" applyNumberFormat="1" applyFont="1" applyBorder="1" applyAlignment="1">
      <alignment horizontal="center" vertical="center" wrapText="1"/>
    </xf>
    <xf numFmtId="168" fontId="14" fillId="0" borderId="91" xfId="3" applyNumberFormat="1" applyFont="1" applyBorder="1" applyAlignment="1">
      <alignment horizontal="center" vertical="center" wrapText="1"/>
    </xf>
    <xf numFmtId="166" fontId="14" fillId="0" borderId="40" xfId="3" applyNumberFormat="1" applyFont="1" applyBorder="1" applyAlignment="1">
      <alignment horizontal="center" vertical="center" wrapText="1"/>
    </xf>
    <xf numFmtId="170" fontId="15" fillId="0" borderId="21" xfId="2" applyNumberFormat="1" applyFont="1" applyBorder="1" applyAlignment="1" applyProtection="1">
      <alignment horizontal="center" vertical="center" wrapText="1"/>
    </xf>
    <xf numFmtId="0" fontId="14" fillId="0" borderId="80" xfId="3" applyFont="1" applyBorder="1" applyAlignment="1">
      <alignment horizontal="center" vertical="center" wrapText="1"/>
    </xf>
    <xf numFmtId="170" fontId="15" fillId="3" borderId="1" xfId="2" applyNumberFormat="1" applyFont="1" applyFill="1" applyBorder="1" applyAlignment="1" applyProtection="1">
      <alignment horizontal="center" vertical="center"/>
    </xf>
    <xf numFmtId="4" fontId="14" fillId="3" borderId="39" xfId="3" applyNumberFormat="1" applyFont="1" applyFill="1" applyBorder="1" applyAlignment="1">
      <alignment horizontal="center" vertical="center"/>
    </xf>
    <xf numFmtId="0" fontId="14" fillId="0" borderId="86" xfId="3" applyFont="1" applyBorder="1" applyAlignment="1">
      <alignment horizontal="center" vertical="center" wrapText="1"/>
    </xf>
    <xf numFmtId="0" fontId="14" fillId="0" borderId="87" xfId="3" applyFont="1" applyBorder="1" applyAlignment="1">
      <alignment horizontal="center" vertical="center" wrapText="1"/>
    </xf>
    <xf numFmtId="168" fontId="14" fillId="0" borderId="85" xfId="3" applyNumberFormat="1" applyFont="1" applyBorder="1" applyAlignment="1">
      <alignment horizontal="center" vertical="center" wrapText="1"/>
    </xf>
    <xf numFmtId="168" fontId="14" fillId="0" borderId="84" xfId="3" applyNumberFormat="1" applyFont="1" applyBorder="1" applyAlignment="1">
      <alignment horizontal="center" vertical="center" wrapText="1"/>
    </xf>
    <xf numFmtId="4" fontId="14" fillId="3" borderId="85" xfId="3" applyNumberFormat="1" applyFont="1" applyFill="1" applyBorder="1" applyAlignment="1">
      <alignment horizontal="center" vertical="center"/>
    </xf>
    <xf numFmtId="0" fontId="12" fillId="3" borderId="88" xfId="0" applyFont="1" applyFill="1" applyBorder="1" applyAlignment="1">
      <alignment horizontal="center" vertical="center" wrapText="1"/>
    </xf>
    <xf numFmtId="168" fontId="14" fillId="0" borderId="38" xfId="3" applyNumberFormat="1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168" fontId="20" fillId="0" borderId="88" xfId="3" applyNumberFormat="1" applyFont="1" applyBorder="1" applyAlignment="1">
      <alignment horizontal="center" vertical="center" wrapText="1"/>
    </xf>
    <xf numFmtId="168" fontId="14" fillId="0" borderId="14" xfId="3" applyNumberFormat="1" applyFont="1" applyBorder="1" applyAlignment="1">
      <alignment horizontal="center" vertical="center" wrapText="1"/>
    </xf>
    <xf numFmtId="166" fontId="14" fillId="0" borderId="35" xfId="3" applyNumberFormat="1" applyFont="1" applyBorder="1" applyAlignment="1">
      <alignment horizontal="center" vertical="center" wrapText="1"/>
    </xf>
    <xf numFmtId="4" fontId="14" fillId="3" borderId="38" xfId="3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168" fontId="20" fillId="0" borderId="3" xfId="3" applyNumberFormat="1" applyFont="1" applyBorder="1" applyAlignment="1">
      <alignment horizontal="center" vertical="center" wrapText="1"/>
    </xf>
    <xf numFmtId="168" fontId="14" fillId="0" borderId="29" xfId="3" applyNumberFormat="1" applyFont="1" applyBorder="1" applyAlignment="1">
      <alignment horizontal="center" vertical="center" wrapText="1"/>
    </xf>
    <xf numFmtId="0" fontId="12" fillId="3" borderId="91" xfId="0" applyFont="1" applyFill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168" fontId="20" fillId="0" borderId="91" xfId="3" applyNumberFormat="1" applyFont="1" applyBorder="1" applyAlignment="1">
      <alignment horizontal="center" vertical="center" wrapText="1"/>
    </xf>
    <xf numFmtId="168" fontId="14" fillId="0" borderId="23" xfId="3" applyNumberFormat="1" applyFont="1" applyBorder="1" applyAlignment="1">
      <alignment horizontal="center" vertical="center" wrapText="1"/>
    </xf>
    <xf numFmtId="170" fontId="15" fillId="3" borderId="21" xfId="2" applyNumberFormat="1" applyFont="1" applyFill="1" applyBorder="1" applyAlignment="1" applyProtection="1">
      <alignment horizontal="center" vertical="center"/>
    </xf>
    <xf numFmtId="4" fontId="14" fillId="3" borderId="41" xfId="3" applyNumberFormat="1" applyFont="1" applyFill="1" applyBorder="1" applyAlignment="1">
      <alignment horizontal="center" vertical="center"/>
    </xf>
    <xf numFmtId="170" fontId="15" fillId="3" borderId="26" xfId="2" applyNumberFormat="1" applyFont="1" applyFill="1" applyBorder="1" applyAlignment="1" applyProtection="1">
      <alignment horizontal="center" vertical="center"/>
    </xf>
    <xf numFmtId="1" fontId="14" fillId="0" borderId="76" xfId="3" applyNumberFormat="1" applyFont="1" applyBorder="1" applyAlignment="1">
      <alignment horizontal="center" vertical="center" wrapText="1"/>
    </xf>
    <xf numFmtId="4" fontId="14" fillId="3" borderId="78" xfId="3" applyNumberFormat="1" applyFont="1" applyFill="1" applyBorder="1" applyAlignment="1">
      <alignment horizontal="center" vertical="center"/>
    </xf>
    <xf numFmtId="0" fontId="14" fillId="0" borderId="24" xfId="3" applyFont="1" applyBorder="1" applyAlignment="1">
      <alignment horizontal="center" vertical="center" wrapText="1"/>
    </xf>
    <xf numFmtId="0" fontId="14" fillId="0" borderId="93" xfId="3" applyFont="1" applyBorder="1" applyAlignment="1">
      <alignment horizontal="center" vertical="center" wrapText="1"/>
    </xf>
    <xf numFmtId="1" fontId="14" fillId="0" borderId="21" xfId="3" applyNumberFormat="1" applyFont="1" applyBorder="1" applyAlignment="1">
      <alignment horizontal="center" vertical="center" wrapText="1"/>
    </xf>
    <xf numFmtId="0" fontId="14" fillId="0" borderId="89" xfId="3" applyFont="1" applyBorder="1" applyAlignment="1">
      <alignment horizontal="center" vertical="center" wrapText="1"/>
    </xf>
    <xf numFmtId="0" fontId="14" fillId="0" borderId="90" xfId="3" applyFont="1" applyBorder="1" applyAlignment="1">
      <alignment horizontal="center" vertical="center" wrapText="1"/>
    </xf>
    <xf numFmtId="1" fontId="14" fillId="0" borderId="11" xfId="3" applyNumberFormat="1" applyFont="1" applyBorder="1" applyAlignment="1">
      <alignment horizontal="center" vertical="center" wrapText="1"/>
    </xf>
    <xf numFmtId="166" fontId="20" fillId="0" borderId="100" xfId="3" applyNumberFormat="1" applyFont="1" applyBorder="1" applyAlignment="1">
      <alignment horizontal="center" vertical="center" wrapText="1"/>
    </xf>
    <xf numFmtId="168" fontId="14" fillId="0" borderId="88" xfId="3" applyNumberFormat="1" applyFont="1" applyBorder="1" applyAlignment="1">
      <alignment horizontal="center" vertical="center" wrapText="1"/>
    </xf>
    <xf numFmtId="168" fontId="20" fillId="0" borderId="105" xfId="3" applyNumberFormat="1" applyFont="1" applyBorder="1" applyAlignment="1">
      <alignment horizontal="center" vertical="center" wrapText="1"/>
    </xf>
    <xf numFmtId="166" fontId="20" fillId="0" borderId="105" xfId="3" applyNumberFormat="1" applyFont="1" applyBorder="1" applyAlignment="1">
      <alignment horizontal="center" vertical="center" wrapText="1"/>
    </xf>
    <xf numFmtId="0" fontId="19" fillId="0" borderId="33" xfId="3" applyFont="1" applyBorder="1" applyAlignment="1">
      <alignment horizontal="center" vertical="center" wrapText="1"/>
    </xf>
    <xf numFmtId="168" fontId="20" fillId="0" borderId="102" xfId="3" applyNumberFormat="1" applyFont="1" applyBorder="1" applyAlignment="1">
      <alignment horizontal="center" vertical="center" wrapText="1"/>
    </xf>
    <xf numFmtId="166" fontId="20" fillId="0" borderId="112" xfId="3" applyNumberFormat="1" applyFont="1" applyBorder="1" applyAlignment="1">
      <alignment horizontal="center" vertical="center" wrapText="1"/>
    </xf>
    <xf numFmtId="168" fontId="20" fillId="0" borderId="108" xfId="3" applyNumberFormat="1" applyFont="1" applyBorder="1" applyAlignment="1">
      <alignment horizontal="center" vertical="center" wrapText="1"/>
    </xf>
    <xf numFmtId="168" fontId="20" fillId="0" borderId="112" xfId="3" applyNumberFormat="1" applyFont="1" applyBorder="1" applyAlignment="1">
      <alignment horizontal="center" vertical="center" wrapText="1"/>
    </xf>
    <xf numFmtId="0" fontId="14" fillId="0" borderId="66" xfId="3" applyFont="1" applyBorder="1" applyAlignment="1">
      <alignment horizontal="center" vertical="center" wrapText="1"/>
    </xf>
    <xf numFmtId="0" fontId="14" fillId="0" borderId="63" xfId="3" applyFont="1" applyBorder="1" applyAlignment="1">
      <alignment horizontal="center" vertical="center" wrapText="1"/>
    </xf>
    <xf numFmtId="0" fontId="19" fillId="0" borderId="95" xfId="3" applyFont="1" applyBorder="1" applyAlignment="1">
      <alignment horizontal="center" vertical="center" wrapText="1"/>
    </xf>
    <xf numFmtId="168" fontId="20" fillId="0" borderId="113" xfId="3" applyNumberFormat="1" applyFont="1" applyBorder="1" applyAlignment="1">
      <alignment horizontal="center" vertical="center" wrapText="1"/>
    </xf>
    <xf numFmtId="166" fontId="14" fillId="0" borderId="66" xfId="3" applyNumberFormat="1" applyFont="1" applyBorder="1" applyAlignment="1">
      <alignment horizontal="center" vertical="center" wrapText="1"/>
    </xf>
    <xf numFmtId="2" fontId="14" fillId="6" borderId="65" xfId="3" applyNumberFormat="1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9" fillId="0" borderId="97" xfId="3" applyFont="1" applyBorder="1" applyAlignment="1">
      <alignment horizontal="center" vertical="center" wrapText="1"/>
    </xf>
    <xf numFmtId="166" fontId="14" fillId="0" borderId="4" xfId="3" applyNumberFormat="1" applyFont="1" applyBorder="1" applyAlignment="1">
      <alignment horizontal="center" vertical="center" wrapText="1"/>
    </xf>
    <xf numFmtId="2" fontId="14" fillId="6" borderId="82" xfId="3" applyNumberFormat="1" applyFont="1" applyFill="1" applyBorder="1" applyAlignment="1">
      <alignment horizontal="center" vertical="center" wrapText="1"/>
    </xf>
    <xf numFmtId="0" fontId="14" fillId="0" borderId="76" xfId="3" applyFont="1" applyBorder="1" applyAlignment="1">
      <alignment horizontal="center" vertical="center" wrapText="1"/>
    </xf>
    <xf numFmtId="0" fontId="14" fillId="0" borderId="73" xfId="3" applyFont="1" applyBorder="1" applyAlignment="1">
      <alignment horizontal="center" vertical="center" wrapText="1"/>
    </xf>
    <xf numFmtId="0" fontId="19" fillId="0" borderId="98" xfId="3" applyFont="1" applyBorder="1" applyAlignment="1">
      <alignment horizontal="center" vertical="center" wrapText="1"/>
    </xf>
    <xf numFmtId="168" fontId="20" fillId="0" borderId="114" xfId="3" applyNumberFormat="1" applyFont="1" applyBorder="1" applyAlignment="1">
      <alignment horizontal="center" vertical="center" wrapText="1"/>
    </xf>
    <xf numFmtId="166" fontId="14" fillId="0" borderId="76" xfId="3" applyNumberFormat="1" applyFont="1" applyBorder="1" applyAlignment="1">
      <alignment horizontal="center" vertical="center" wrapText="1"/>
    </xf>
    <xf numFmtId="2" fontId="14" fillId="6" borderId="75" xfId="3" applyNumberFormat="1" applyFont="1" applyFill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  <xf numFmtId="0" fontId="19" fillId="0" borderId="101" xfId="3" applyFont="1" applyBorder="1" applyAlignment="1">
      <alignment horizontal="center" vertical="center" wrapText="1"/>
    </xf>
    <xf numFmtId="168" fontId="20" fillId="0" borderId="100" xfId="3" applyNumberFormat="1" applyFont="1" applyBorder="1" applyAlignment="1">
      <alignment horizontal="center" vertical="center" wrapText="1"/>
    </xf>
    <xf numFmtId="4" fontId="15" fillId="0" borderId="43" xfId="3" applyNumberFormat="1" applyFont="1" applyBorder="1" applyAlignment="1">
      <alignment horizontal="center" vertical="center" wrapText="1"/>
    </xf>
    <xf numFmtId="2" fontId="14" fillId="6" borderId="78" xfId="3" applyNumberFormat="1" applyFont="1" applyFill="1" applyBorder="1" applyAlignment="1">
      <alignment horizontal="center" vertical="center" wrapText="1"/>
    </xf>
    <xf numFmtId="2" fontId="14" fillId="6" borderId="39" xfId="3" applyNumberFormat="1" applyFont="1" applyFill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4" fillId="0" borderId="31" xfId="3" applyFont="1" applyBorder="1" applyAlignment="1">
      <alignment horizontal="center" vertical="center" wrapText="1"/>
    </xf>
    <xf numFmtId="0" fontId="19" fillId="0" borderId="111" xfId="3" applyFont="1" applyBorder="1" applyAlignment="1">
      <alignment horizontal="center" vertical="center" wrapText="1"/>
    </xf>
    <xf numFmtId="168" fontId="14" fillId="0" borderId="33" xfId="3" applyNumberFormat="1" applyFont="1" applyBorder="1" applyAlignment="1">
      <alignment horizontal="center" vertical="center" wrapText="1"/>
    </xf>
    <xf numFmtId="2" fontId="14" fillId="3" borderId="85" xfId="3" applyNumberFormat="1" applyFont="1" applyFill="1" applyBorder="1" applyAlignment="1">
      <alignment horizontal="center" vertical="center"/>
    </xf>
    <xf numFmtId="4" fontId="15" fillId="3" borderId="115" xfId="3" applyNumberFormat="1" applyFont="1" applyFill="1" applyBorder="1" applyAlignment="1">
      <alignment horizontal="center" vertical="center"/>
    </xf>
    <xf numFmtId="2" fontId="14" fillId="3" borderId="65" xfId="3" applyNumberFormat="1" applyFont="1" applyFill="1" applyBorder="1" applyAlignment="1">
      <alignment horizontal="center" vertical="center"/>
    </xf>
    <xf numFmtId="2" fontId="14" fillId="3" borderId="82" xfId="3" applyNumberFormat="1" applyFont="1" applyFill="1" applyBorder="1" applyAlignment="1">
      <alignment horizontal="center" vertical="center"/>
    </xf>
    <xf numFmtId="4" fontId="15" fillId="3" borderId="1" xfId="3" applyNumberFormat="1" applyFont="1" applyFill="1" applyBorder="1" applyAlignment="1">
      <alignment horizontal="center" vertical="center"/>
    </xf>
    <xf numFmtId="0" fontId="19" fillId="0" borderId="99" xfId="3" applyFont="1" applyBorder="1" applyAlignment="1">
      <alignment horizontal="center" vertical="center" wrapText="1"/>
    </xf>
    <xf numFmtId="166" fontId="14" fillId="0" borderId="25" xfId="3" applyNumberFormat="1" applyFont="1" applyBorder="1" applyAlignment="1">
      <alignment horizontal="center" vertical="center" wrapText="1"/>
    </xf>
    <xf numFmtId="4" fontId="15" fillId="3" borderId="26" xfId="3" applyNumberFormat="1" applyFont="1" applyFill="1" applyBorder="1" applyAlignment="1">
      <alignment horizontal="center" vertical="center"/>
    </xf>
    <xf numFmtId="2" fontId="14" fillId="3" borderId="78" xfId="3" applyNumberFormat="1" applyFont="1" applyFill="1" applyBorder="1" applyAlignment="1">
      <alignment horizontal="center" vertical="center"/>
    </xf>
    <xf numFmtId="2" fontId="14" fillId="3" borderId="39" xfId="3" applyNumberFormat="1" applyFont="1" applyFill="1" applyBorder="1" applyAlignment="1">
      <alignment horizontal="center" vertical="center"/>
    </xf>
    <xf numFmtId="0" fontId="16" fillId="3" borderId="24" xfId="3" applyFont="1" applyFill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9" fillId="0" borderId="110" xfId="3" applyFont="1" applyBorder="1" applyAlignment="1">
      <alignment horizontal="center" vertical="center" wrapText="1"/>
    </xf>
    <xf numFmtId="166" fontId="14" fillId="0" borderId="20" xfId="3" applyNumberFormat="1" applyFont="1" applyBorder="1" applyAlignment="1">
      <alignment horizontal="center" vertical="center" wrapText="1"/>
    </xf>
    <xf numFmtId="4" fontId="15" fillId="3" borderId="21" xfId="3" applyNumberFormat="1" applyFont="1" applyFill="1" applyBorder="1" applyAlignment="1">
      <alignment horizontal="center" vertical="center"/>
    </xf>
    <xf numFmtId="2" fontId="14" fillId="3" borderId="41" xfId="3" applyNumberFormat="1" applyFont="1" applyFill="1" applyBorder="1" applyAlignment="1">
      <alignment horizontal="center" vertical="center"/>
    </xf>
    <xf numFmtId="0" fontId="14" fillId="0" borderId="11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19" fillId="0" borderId="116" xfId="3" applyFont="1" applyBorder="1" applyAlignment="1">
      <alignment horizontal="center" vertical="center" wrapText="1"/>
    </xf>
    <xf numFmtId="166" fontId="14" fillId="0" borderId="11" xfId="3" applyNumberFormat="1" applyFont="1" applyBorder="1" applyAlignment="1">
      <alignment horizontal="center" vertical="center" wrapText="1"/>
    </xf>
    <xf numFmtId="2" fontId="14" fillId="3" borderId="38" xfId="3" applyNumberFormat="1" applyFont="1" applyFill="1" applyBorder="1" applyAlignment="1">
      <alignment horizontal="center" vertical="center"/>
    </xf>
    <xf numFmtId="168" fontId="20" fillId="0" borderId="58" xfId="3" applyNumberFormat="1" applyFont="1" applyBorder="1" applyAlignment="1">
      <alignment horizontal="center" vertical="center" wrapText="1"/>
    </xf>
    <xf numFmtId="168" fontId="20" fillId="0" borderId="68" xfId="3" applyNumberFormat="1" applyFont="1" applyBorder="1" applyAlignment="1">
      <alignment horizontal="center" vertical="center" wrapText="1"/>
    </xf>
    <xf numFmtId="2" fontId="14" fillId="6" borderId="80" xfId="3" applyNumberFormat="1" applyFont="1" applyFill="1" applyBorder="1" applyAlignment="1">
      <alignment horizontal="center" vertical="center" wrapText="1"/>
    </xf>
    <xf numFmtId="0" fontId="16" fillId="3" borderId="117" xfId="3" applyFont="1" applyFill="1" applyBorder="1" applyAlignment="1">
      <alignment vertical="center" wrapText="1"/>
    </xf>
    <xf numFmtId="0" fontId="16" fillId="3" borderId="113" xfId="3" applyFont="1" applyFill="1" applyBorder="1" applyAlignment="1">
      <alignment horizontal="center" wrapText="1"/>
    </xf>
    <xf numFmtId="0" fontId="19" fillId="0" borderId="58" xfId="3" applyFont="1" applyBorder="1" applyAlignment="1">
      <alignment horizontal="center" vertical="center" wrapText="1"/>
    </xf>
    <xf numFmtId="4" fontId="15" fillId="0" borderId="35" xfId="3" applyNumberFormat="1" applyFont="1" applyBorder="1" applyAlignment="1">
      <alignment horizontal="center" vertical="center" wrapText="1"/>
    </xf>
    <xf numFmtId="0" fontId="16" fillId="3" borderId="118" xfId="3" applyFont="1" applyFill="1" applyBorder="1" applyAlignment="1">
      <alignment vertical="center" wrapText="1"/>
    </xf>
    <xf numFmtId="0" fontId="16" fillId="3" borderId="105" xfId="3" applyFont="1" applyFill="1" applyBorder="1" applyAlignment="1">
      <alignment horizontal="center" wrapText="1"/>
    </xf>
    <xf numFmtId="4" fontId="15" fillId="0" borderId="36" xfId="3" applyNumberFormat="1" applyFont="1" applyBorder="1" applyAlignment="1">
      <alignment horizontal="center" vertical="center" wrapText="1"/>
    </xf>
    <xf numFmtId="0" fontId="16" fillId="3" borderId="119" xfId="3" applyFont="1" applyFill="1" applyBorder="1" applyAlignment="1">
      <alignment vertical="center" wrapText="1"/>
    </xf>
    <xf numFmtId="0" fontId="16" fillId="3" borderId="102" xfId="3" applyFont="1" applyFill="1" applyBorder="1" applyAlignment="1">
      <alignment horizontal="center" wrapText="1"/>
    </xf>
    <xf numFmtId="4" fontId="15" fillId="0" borderId="40" xfId="3" applyNumberFormat="1" applyFont="1" applyBorder="1" applyAlignment="1">
      <alignment horizontal="center" vertical="center" wrapText="1"/>
    </xf>
    <xf numFmtId="0" fontId="16" fillId="3" borderId="120" xfId="3" applyFont="1" applyFill="1" applyBorder="1" applyAlignment="1">
      <alignment vertical="center" wrapText="1"/>
    </xf>
    <xf numFmtId="0" fontId="16" fillId="3" borderId="114" xfId="3" applyFont="1" applyFill="1" applyBorder="1" applyAlignment="1">
      <alignment horizontal="center" wrapText="1"/>
    </xf>
    <xf numFmtId="0" fontId="19" fillId="0" borderId="68" xfId="3" applyFont="1" applyBorder="1" applyAlignment="1">
      <alignment horizontal="center" vertical="center" wrapText="1"/>
    </xf>
    <xf numFmtId="4" fontId="15" fillId="0" borderId="37" xfId="3" applyNumberFormat="1" applyFont="1" applyBorder="1" applyAlignment="1">
      <alignment horizontal="center" vertical="center" wrapText="1"/>
    </xf>
    <xf numFmtId="4" fontId="14" fillId="6" borderId="85" xfId="3" applyNumberFormat="1" applyFont="1" applyFill="1" applyBorder="1" applyAlignment="1">
      <alignment horizontal="center" vertical="center" wrapText="1"/>
    </xf>
    <xf numFmtId="2" fontId="12" fillId="3" borderId="121" xfId="3" applyNumberFormat="1" applyFont="1" applyFill="1" applyBorder="1" applyAlignment="1">
      <alignment vertical="center" wrapText="1"/>
    </xf>
    <xf numFmtId="167" fontId="14" fillId="0" borderId="122" xfId="3" applyNumberFormat="1" applyFont="1" applyBorder="1" applyAlignment="1">
      <alignment horizontal="center" vertical="center" wrapText="1"/>
    </xf>
    <xf numFmtId="1" fontId="12" fillId="3" borderId="122" xfId="3" applyNumberFormat="1" applyFont="1" applyFill="1" applyBorder="1" applyAlignment="1">
      <alignment horizontal="center" vertical="center" wrapText="1"/>
    </xf>
    <xf numFmtId="0" fontId="14" fillId="0" borderId="123" xfId="3" applyFont="1" applyBorder="1" applyAlignment="1">
      <alignment horizontal="center" vertical="center" wrapText="1"/>
    </xf>
    <xf numFmtId="0" fontId="14" fillId="0" borderId="124" xfId="3" applyFont="1" applyBorder="1" applyAlignment="1">
      <alignment horizontal="center" vertical="center" wrapText="1"/>
    </xf>
    <xf numFmtId="0" fontId="14" fillId="0" borderId="125" xfId="3" applyFont="1" applyBorder="1" applyAlignment="1">
      <alignment horizontal="center" vertical="center" wrapText="1"/>
    </xf>
    <xf numFmtId="1" fontId="14" fillId="0" borderId="126" xfId="3" applyNumberFormat="1" applyFont="1" applyBorder="1" applyAlignment="1">
      <alignment horizontal="center" vertical="center" wrapText="1"/>
    </xf>
    <xf numFmtId="168" fontId="14" fillId="0" borderId="127" xfId="3" applyNumberFormat="1" applyFont="1" applyBorder="1" applyAlignment="1">
      <alignment horizontal="center" vertical="center" wrapText="1"/>
    </xf>
    <xf numFmtId="0" fontId="19" fillId="0" borderId="122" xfId="3" applyFont="1" applyBorder="1" applyAlignment="1">
      <alignment horizontal="center" vertical="center" wrapText="1"/>
    </xf>
    <xf numFmtId="168" fontId="14" fillId="0" borderId="128" xfId="3" applyNumberFormat="1" applyFont="1" applyBorder="1" applyAlignment="1">
      <alignment horizontal="center" vertical="center" wrapText="1"/>
    </xf>
    <xf numFmtId="4" fontId="15" fillId="0" borderId="129" xfId="3" applyNumberFormat="1" applyFont="1" applyBorder="1" applyAlignment="1">
      <alignment horizontal="center" vertical="center" wrapText="1"/>
    </xf>
    <xf numFmtId="4" fontId="14" fillId="6" borderId="130" xfId="3" applyNumberFormat="1" applyFont="1" applyFill="1" applyBorder="1" applyAlignment="1">
      <alignment horizontal="center" vertical="center" wrapText="1"/>
    </xf>
    <xf numFmtId="4" fontId="15" fillId="3" borderId="9" xfId="3" applyNumberFormat="1" applyFont="1" applyFill="1" applyBorder="1" applyAlignment="1">
      <alignment horizontal="center" vertical="center"/>
    </xf>
    <xf numFmtId="4" fontId="15" fillId="0" borderId="115" xfId="3" applyNumberFormat="1" applyFont="1" applyBorder="1" applyAlignment="1">
      <alignment horizontal="center" vertical="center" wrapText="1"/>
    </xf>
    <xf numFmtId="170" fontId="15" fillId="0" borderId="9" xfId="2" applyNumberFormat="1" applyFont="1" applyBorder="1" applyAlignment="1" applyProtection="1">
      <alignment horizontal="center" vertical="center" wrapText="1"/>
    </xf>
    <xf numFmtId="170" fontId="15" fillId="3" borderId="9" xfId="2" applyNumberFormat="1" applyFont="1" applyFill="1" applyBorder="1" applyAlignment="1" applyProtection="1">
      <alignment horizontal="center" vertical="center"/>
    </xf>
    <xf numFmtId="170" fontId="15" fillId="3" borderId="46" xfId="2" applyNumberFormat="1" applyFont="1" applyFill="1" applyBorder="1" applyAlignment="1" applyProtection="1">
      <alignment horizontal="center" vertical="center"/>
    </xf>
    <xf numFmtId="170" fontId="15" fillId="0" borderId="115" xfId="2" applyNumberFormat="1" applyFont="1" applyBorder="1" applyAlignment="1" applyProtection="1">
      <alignment horizontal="center" vertical="center" wrapText="1"/>
    </xf>
    <xf numFmtId="0" fontId="26" fillId="0" borderId="143" xfId="0" applyFont="1" applyBorder="1" applyAlignment="1">
      <alignment vertical="center" wrapText="1"/>
    </xf>
    <xf numFmtId="0" fontId="23" fillId="0" borderId="141" xfId="0" applyFont="1" applyBorder="1" applyAlignment="1">
      <alignment horizontal="center" vertical="center" wrapText="1"/>
    </xf>
    <xf numFmtId="0" fontId="26" fillId="0" borderId="141" xfId="0" applyFont="1" applyBorder="1" applyAlignment="1">
      <alignment horizontal="center" vertical="center" wrapText="1"/>
    </xf>
    <xf numFmtId="0" fontId="23" fillId="0" borderId="143" xfId="0" applyFont="1" applyBorder="1" applyAlignment="1">
      <alignment horizontal="justify" vertical="center" wrapText="1"/>
    </xf>
    <xf numFmtId="0" fontId="23" fillId="0" borderId="143" xfId="0" applyFont="1" applyBorder="1" applyAlignment="1">
      <alignment vertical="center" wrapText="1"/>
    </xf>
    <xf numFmtId="0" fontId="27" fillId="0" borderId="142" xfId="0" applyFont="1" applyBorder="1" applyAlignment="1">
      <alignment vertical="top" wrapText="1"/>
    </xf>
    <xf numFmtId="0" fontId="30" fillId="0" borderId="0" xfId="0" applyFont="1"/>
    <xf numFmtId="0" fontId="26" fillId="7" borderId="141" xfId="0" applyFont="1" applyFill="1" applyBorder="1" applyAlignment="1">
      <alignment horizontal="center" vertical="center" wrapText="1"/>
    </xf>
    <xf numFmtId="0" fontId="27" fillId="0" borderId="142" xfId="0" applyFont="1" applyBorder="1" applyAlignment="1">
      <alignment vertical="center" wrapText="1"/>
    </xf>
    <xf numFmtId="2" fontId="23" fillId="0" borderId="141" xfId="0" applyNumberFormat="1" applyFont="1" applyBorder="1" applyAlignment="1">
      <alignment horizontal="center" vertical="center" wrapText="1"/>
    </xf>
    <xf numFmtId="0" fontId="23" fillId="0" borderId="142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171" fontId="33" fillId="3" borderId="26" xfId="0" applyNumberFormat="1" applyFont="1" applyFill="1" applyBorder="1" applyAlignment="1">
      <alignment horizontal="center" vertical="center" wrapText="1"/>
    </xf>
    <xf numFmtId="0" fontId="34" fillId="3" borderId="26" xfId="0" applyFont="1" applyFill="1" applyBorder="1" applyAlignment="1">
      <alignment horizontal="center"/>
    </xf>
    <xf numFmtId="1" fontId="35" fillId="3" borderId="26" xfId="0" applyNumberFormat="1" applyFont="1" applyFill="1" applyBorder="1" applyAlignment="1">
      <alignment horizontal="center" vertical="center" wrapText="1"/>
    </xf>
    <xf numFmtId="2" fontId="0" fillId="9" borderId="154" xfId="0" applyNumberFormat="1" applyFill="1" applyBorder="1" applyAlignment="1">
      <alignment horizontal="center" vertical="center" wrapText="1"/>
    </xf>
    <xf numFmtId="2" fontId="36" fillId="6" borderId="1" xfId="0" applyNumberFormat="1" applyFont="1" applyFill="1" applyBorder="1" applyAlignment="1">
      <alignment horizontal="center" vertical="center" wrapText="1"/>
    </xf>
    <xf numFmtId="171" fontId="33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/>
    </xf>
    <xf numFmtId="1" fontId="35" fillId="3" borderId="1" xfId="0" applyNumberFormat="1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/>
    </xf>
    <xf numFmtId="1" fontId="35" fillId="3" borderId="5" xfId="0" applyNumberFormat="1" applyFont="1" applyFill="1" applyBorder="1" applyAlignment="1">
      <alignment horizontal="center" vertical="center" wrapText="1"/>
    </xf>
    <xf numFmtId="0" fontId="34" fillId="3" borderId="26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171" fontId="33" fillId="3" borderId="5" xfId="0" applyNumberFormat="1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/>
    </xf>
    <xf numFmtId="0" fontId="37" fillId="3" borderId="1" xfId="0" applyNumberFormat="1" applyFont="1" applyFill="1" applyBorder="1" applyAlignment="1">
      <alignment horizontal="center" vertical="center" wrapText="1"/>
    </xf>
    <xf numFmtId="2" fontId="36" fillId="3" borderId="1" xfId="0" applyNumberFormat="1" applyFont="1" applyFill="1" applyBorder="1" applyAlignment="1">
      <alignment horizontal="center" vertical="center" wrapText="1"/>
    </xf>
    <xf numFmtId="0" fontId="37" fillId="3" borderId="26" xfId="0" applyNumberFormat="1" applyFont="1" applyFill="1" applyBorder="1" applyAlignment="1">
      <alignment horizontal="center" vertical="center" wrapText="1"/>
    </xf>
    <xf numFmtId="171" fontId="33" fillId="3" borderId="4" xfId="0" applyNumberFormat="1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171" fontId="33" fillId="3" borderId="30" xfId="0" applyNumberFormat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/>
    </xf>
    <xf numFmtId="2" fontId="36" fillId="0" borderId="5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/>
    </xf>
    <xf numFmtId="2" fontId="36" fillId="0" borderId="43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49" fontId="41" fillId="3" borderId="30" xfId="0" applyNumberFormat="1" applyFont="1" applyFill="1" applyBorder="1" applyAlignment="1">
      <alignment wrapText="1"/>
    </xf>
    <xf numFmtId="0" fontId="42" fillId="0" borderId="1" xfId="0" applyFont="1" applyBorder="1" applyAlignment="1">
      <alignment horizontal="left" vertical="center" wrapText="1"/>
    </xf>
    <xf numFmtId="0" fontId="43" fillId="3" borderId="1" xfId="0" applyFont="1" applyFill="1" applyBorder="1" applyAlignment="1">
      <alignment vertical="justify"/>
    </xf>
    <xf numFmtId="49" fontId="43" fillId="10" borderId="1" xfId="0" applyNumberFormat="1" applyFont="1" applyFill="1" applyBorder="1" applyAlignment="1">
      <alignment horizontal="left" wrapText="1"/>
    </xf>
    <xf numFmtId="172" fontId="43" fillId="3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/>
    <xf numFmtId="0" fontId="43" fillId="0" borderId="1" xfId="0" applyFont="1" applyBorder="1" applyAlignment="1">
      <alignment vertical="center"/>
    </xf>
    <xf numFmtId="0" fontId="45" fillId="11" borderId="156" xfId="0" applyFont="1" applyFill="1" applyBorder="1" applyAlignment="1">
      <alignment horizontal="center" vertical="center"/>
    </xf>
    <xf numFmtId="0" fontId="45" fillId="11" borderId="156" xfId="0" applyFont="1" applyFill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/>
    </xf>
    <xf numFmtId="0" fontId="47" fillId="7" borderId="19" xfId="0" applyFont="1" applyFill="1" applyBorder="1" applyAlignment="1">
      <alignment horizontal="center" vertical="center"/>
    </xf>
    <xf numFmtId="0" fontId="47" fillId="7" borderId="157" xfId="0" applyFont="1" applyFill="1" applyBorder="1" applyAlignment="1">
      <alignment horizontal="center" vertical="center"/>
    </xf>
    <xf numFmtId="0" fontId="46" fillId="0" borderId="109" xfId="0" applyFont="1" applyBorder="1" applyAlignment="1">
      <alignment horizontal="center" vertical="center"/>
    </xf>
    <xf numFmtId="0" fontId="46" fillId="0" borderId="157" xfId="0" applyFont="1" applyBorder="1" applyAlignment="1">
      <alignment horizontal="center" vertical="center"/>
    </xf>
    <xf numFmtId="2" fontId="48" fillId="9" borderId="157" xfId="0" applyNumberFormat="1" applyFont="1" applyFill="1" applyBorder="1" applyAlignment="1">
      <alignment horizontal="center" vertical="center" wrapText="1"/>
    </xf>
    <xf numFmtId="0" fontId="0" fillId="0" borderId="48" xfId="0" applyBorder="1" applyAlignment="1"/>
    <xf numFmtId="0" fontId="31" fillId="0" borderId="1" xfId="0" applyFont="1" applyFill="1" applyBorder="1" applyAlignment="1">
      <alignment horizontal="center" vertical="center"/>
    </xf>
    <xf numFmtId="0" fontId="24" fillId="4" borderId="146" xfId="0" applyFont="1" applyFill="1" applyBorder="1" applyAlignment="1">
      <alignment horizontal="center" vertical="center" wrapText="1"/>
    </xf>
    <xf numFmtId="0" fontId="23" fillId="0" borderId="148" xfId="0" applyFont="1" applyBorder="1" applyAlignment="1">
      <alignment horizontal="center" vertical="center" wrapText="1"/>
    </xf>
    <xf numFmtId="0" fontId="24" fillId="4" borderId="137" xfId="0" applyFont="1" applyFill="1" applyBorder="1" applyAlignment="1">
      <alignment horizontal="center" vertical="center" wrapText="1"/>
    </xf>
    <xf numFmtId="0" fontId="24" fillId="4" borderId="14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9" borderId="160" xfId="0" applyNumberFormat="1" applyFill="1" applyBorder="1" applyAlignment="1">
      <alignment horizontal="center" vertical="center" wrapText="1"/>
    </xf>
    <xf numFmtId="2" fontId="36" fillId="6" borderId="5" xfId="0" applyNumberFormat="1" applyFont="1" applyFill="1" applyBorder="1" applyAlignment="1">
      <alignment horizontal="center" vertical="center" wrapText="1"/>
    </xf>
    <xf numFmtId="2" fontId="0" fillId="9" borderId="161" xfId="0" applyNumberFormat="1" applyFill="1" applyBorder="1" applyAlignment="1">
      <alignment horizontal="center" vertical="center" wrapText="1"/>
    </xf>
    <xf numFmtId="0" fontId="34" fillId="0" borderId="84" xfId="0" applyFont="1" applyBorder="1" applyAlignment="1">
      <alignment horizontal="center"/>
    </xf>
    <xf numFmtId="0" fontId="51" fillId="0" borderId="26" xfId="0" applyFont="1" applyBorder="1" applyAlignment="1">
      <alignment horizontal="center" vertical="center"/>
    </xf>
    <xf numFmtId="2" fontId="36" fillId="6" borderId="26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2" fontId="36" fillId="3" borderId="26" xfId="0" applyNumberFormat="1" applyFont="1" applyFill="1" applyBorder="1" applyAlignment="1">
      <alignment horizontal="center" vertical="center" wrapText="1"/>
    </xf>
    <xf numFmtId="2" fontId="36" fillId="3" borderId="5" xfId="0" applyNumberFormat="1" applyFont="1" applyFill="1" applyBorder="1" applyAlignment="1">
      <alignment horizontal="center" vertical="center" wrapText="1"/>
    </xf>
    <xf numFmtId="0" fontId="34" fillId="3" borderId="43" xfId="0" applyFont="1" applyFill="1" applyBorder="1" applyAlignment="1">
      <alignment horizontal="center" vertical="center"/>
    </xf>
    <xf numFmtId="1" fontId="35" fillId="3" borderId="43" xfId="0" applyNumberFormat="1" applyFont="1" applyFill="1" applyBorder="1" applyAlignment="1">
      <alignment horizontal="center" vertical="center" wrapText="1"/>
    </xf>
    <xf numFmtId="171" fontId="33" fillId="3" borderId="43" xfId="0" applyNumberFormat="1" applyFont="1" applyFill="1" applyBorder="1" applyAlignment="1">
      <alignment horizontal="center" vertical="center" wrapText="1"/>
    </xf>
    <xf numFmtId="2" fontId="0" fillId="9" borderId="5" xfId="0" applyNumberForma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2" fontId="0" fillId="9" borderId="1" xfId="0" applyNumberFormat="1" applyFont="1" applyFill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0" borderId="1" xfId="0" applyBorder="1"/>
    <xf numFmtId="0" fontId="26" fillId="0" borderId="148" xfId="0" applyFont="1" applyBorder="1" applyAlignment="1">
      <alignment horizontal="center" vertical="center" wrapText="1"/>
    </xf>
    <xf numFmtId="0" fontId="23" fillId="0" borderId="148" xfId="0" applyFont="1" applyBorder="1" applyAlignment="1">
      <alignment horizontal="center" vertical="center" wrapText="1"/>
    </xf>
    <xf numFmtId="2" fontId="23" fillId="0" borderId="148" xfId="0" applyNumberFormat="1" applyFont="1" applyBorder="1" applyAlignment="1">
      <alignment horizontal="center" vertical="center" wrapText="1"/>
    </xf>
    <xf numFmtId="0" fontId="23" fillId="0" borderId="163" xfId="0" applyFont="1" applyBorder="1" applyAlignment="1">
      <alignment horizontal="center" vertical="center" wrapText="1"/>
    </xf>
    <xf numFmtId="0" fontId="23" fillId="0" borderId="162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64" xfId="0" applyFont="1" applyBorder="1" applyAlignment="1">
      <alignment horizontal="center" vertical="center" wrapText="1"/>
    </xf>
    <xf numFmtId="0" fontId="26" fillId="0" borderId="164" xfId="0" applyFont="1" applyBorder="1" applyAlignment="1">
      <alignment horizontal="center" vertical="center" wrapText="1"/>
    </xf>
    <xf numFmtId="2" fontId="23" fillId="0" borderId="164" xfId="0" applyNumberFormat="1" applyFont="1" applyBorder="1" applyAlignment="1">
      <alignment horizontal="center" vertical="center" wrapText="1"/>
    </xf>
    <xf numFmtId="0" fontId="26" fillId="0" borderId="16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54" fillId="0" borderId="141" xfId="0" applyFont="1" applyBorder="1" applyAlignment="1">
      <alignment horizontal="center" vertical="center" wrapText="1"/>
    </xf>
    <xf numFmtId="0" fontId="54" fillId="0" borderId="167" xfId="0" applyFont="1" applyBorder="1" applyAlignment="1">
      <alignment horizontal="center" vertical="center" wrapText="1"/>
    </xf>
    <xf numFmtId="0" fontId="23" fillId="0" borderId="166" xfId="0" applyFont="1" applyBorder="1" applyAlignment="1">
      <alignment horizontal="center" vertical="center" wrapText="1"/>
    </xf>
    <xf numFmtId="0" fontId="12" fillId="3" borderId="59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 vertical="center" wrapText="1"/>
    </xf>
    <xf numFmtId="0" fontId="12" fillId="3" borderId="49" xfId="3" applyFont="1" applyFill="1" applyBorder="1" applyAlignment="1">
      <alignment horizontal="center" vertical="center" wrapText="1"/>
    </xf>
    <xf numFmtId="0" fontId="12" fillId="0" borderId="91" xfId="3" applyFont="1" applyBorder="1" applyAlignment="1">
      <alignment horizontal="center" vertical="center" wrapText="1"/>
    </xf>
    <xf numFmtId="0" fontId="16" fillId="3" borderId="49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0" fontId="12" fillId="3" borderId="84" xfId="0" applyFont="1" applyFill="1" applyBorder="1" applyAlignment="1">
      <alignment horizontal="center" vertical="center" wrapText="1"/>
    </xf>
    <xf numFmtId="0" fontId="12" fillId="3" borderId="88" xfId="3" applyFont="1" applyFill="1" applyBorder="1" applyAlignment="1">
      <alignment horizontal="center" vertical="center" wrapText="1"/>
    </xf>
    <xf numFmtId="0" fontId="16" fillId="3" borderId="113" xfId="3" applyFont="1" applyFill="1" applyBorder="1" applyAlignment="1">
      <alignment horizontal="center" vertical="center" wrapText="1"/>
    </xf>
    <xf numFmtId="0" fontId="16" fillId="3" borderId="105" xfId="3" applyFont="1" applyFill="1" applyBorder="1" applyAlignment="1">
      <alignment horizontal="center" vertical="center" wrapText="1"/>
    </xf>
    <xf numFmtId="0" fontId="16" fillId="3" borderId="114" xfId="3" applyFont="1" applyFill="1" applyBorder="1" applyAlignment="1">
      <alignment horizontal="center" vertical="center" wrapText="1"/>
    </xf>
    <xf numFmtId="0" fontId="16" fillId="3" borderId="100" xfId="3" applyFont="1" applyFill="1" applyBorder="1" applyAlignment="1">
      <alignment horizontal="center" vertical="center" wrapText="1"/>
    </xf>
    <xf numFmtId="0" fontId="16" fillId="3" borderId="102" xfId="3" applyFont="1" applyFill="1" applyBorder="1" applyAlignment="1">
      <alignment horizontal="center" vertical="center" wrapText="1"/>
    </xf>
    <xf numFmtId="0" fontId="16" fillId="3" borderId="108" xfId="3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55" fillId="3" borderId="6" xfId="3" applyFont="1" applyFill="1" applyBorder="1" applyAlignment="1">
      <alignment vertical="top" wrapText="1"/>
    </xf>
    <xf numFmtId="0" fontId="55" fillId="3" borderId="19" xfId="3" applyFont="1" applyFill="1" applyBorder="1" applyAlignment="1">
      <alignment vertical="top" wrapText="1"/>
    </xf>
    <xf numFmtId="167" fontId="58" fillId="0" borderId="28" xfId="3" applyNumberFormat="1" applyFont="1" applyBorder="1" applyAlignment="1">
      <alignment horizontal="center" vertical="center" wrapText="1"/>
    </xf>
    <xf numFmtId="167" fontId="58" fillId="0" borderId="18" xfId="3" applyNumberFormat="1" applyFont="1" applyBorder="1" applyAlignment="1">
      <alignment horizontal="center" vertical="center" wrapText="1"/>
    </xf>
    <xf numFmtId="167" fontId="58" fillId="0" borderId="24" xfId="3" applyNumberFormat="1" applyFont="1" applyBorder="1" applyAlignment="1">
      <alignment horizontal="center" vertical="center" wrapText="1"/>
    </xf>
    <xf numFmtId="1" fontId="14" fillId="0" borderId="175" xfId="3" applyNumberFormat="1" applyFont="1" applyBorder="1" applyAlignment="1">
      <alignment horizontal="center" vertical="center" wrapText="1"/>
    </xf>
    <xf numFmtId="168" fontId="14" fillId="0" borderId="176" xfId="3" applyNumberFormat="1" applyFont="1" applyBorder="1" applyAlignment="1">
      <alignment horizontal="center" vertical="center" wrapText="1"/>
    </xf>
    <xf numFmtId="168" fontId="14" fillId="0" borderId="177" xfId="3" applyNumberFormat="1" applyFont="1" applyBorder="1" applyAlignment="1">
      <alignment horizontal="center" vertical="center" wrapText="1"/>
    </xf>
    <xf numFmtId="2" fontId="14" fillId="0" borderId="40" xfId="3" applyNumberFormat="1" applyFont="1" applyBorder="1" applyAlignment="1">
      <alignment horizontal="center" vertical="center" wrapText="1"/>
    </xf>
    <xf numFmtId="4" fontId="14" fillId="6" borderId="93" xfId="3" applyNumberFormat="1" applyFont="1" applyFill="1" applyBorder="1" applyAlignment="1">
      <alignment horizontal="center" vertical="center" wrapText="1"/>
    </xf>
    <xf numFmtId="167" fontId="58" fillId="0" borderId="58" xfId="3" applyNumberFormat="1" applyFont="1" applyBorder="1" applyAlignment="1">
      <alignment horizontal="center" vertical="center" wrapText="1"/>
    </xf>
    <xf numFmtId="167" fontId="58" fillId="0" borderId="68" xfId="3" applyNumberFormat="1" applyFont="1" applyBorder="1" applyAlignment="1">
      <alignment horizontal="center" vertical="center" wrapText="1"/>
    </xf>
    <xf numFmtId="167" fontId="14" fillId="0" borderId="181" xfId="3" applyNumberFormat="1" applyFont="1" applyBorder="1" applyAlignment="1">
      <alignment horizontal="center" vertical="center" wrapText="1"/>
    </xf>
    <xf numFmtId="1" fontId="14" fillId="0" borderId="182" xfId="3" applyNumberFormat="1" applyFont="1" applyBorder="1" applyAlignment="1">
      <alignment horizontal="center" vertical="center" wrapText="1"/>
    </xf>
    <xf numFmtId="168" fontId="14" fillId="0" borderId="183" xfId="3" applyNumberFormat="1" applyFont="1" applyBorder="1" applyAlignment="1">
      <alignment horizontal="center" vertical="center" wrapText="1"/>
    </xf>
    <xf numFmtId="168" fontId="14" fillId="0" borderId="184" xfId="3" applyNumberFormat="1" applyFont="1" applyBorder="1" applyAlignment="1">
      <alignment horizontal="center" vertical="center" wrapText="1"/>
    </xf>
    <xf numFmtId="170" fontId="15" fillId="0" borderId="46" xfId="2" applyNumberFormat="1" applyFont="1" applyBorder="1" applyAlignment="1" applyProtection="1">
      <alignment horizontal="center" vertical="center" wrapText="1"/>
    </xf>
    <xf numFmtId="167" fontId="58" fillId="0" borderId="113" xfId="3" applyNumberFormat="1" applyFont="1" applyBorder="1" applyAlignment="1">
      <alignment horizontal="center" vertical="center" wrapText="1"/>
    </xf>
    <xf numFmtId="167" fontId="58" fillId="0" borderId="102" xfId="3" applyNumberFormat="1" applyFont="1" applyBorder="1" applyAlignment="1">
      <alignment horizontal="center" vertical="center" wrapText="1"/>
    </xf>
    <xf numFmtId="167" fontId="58" fillId="0" borderId="105" xfId="3" applyNumberFormat="1" applyFont="1" applyBorder="1" applyAlignment="1">
      <alignment horizontal="center" vertical="center" wrapText="1"/>
    </xf>
    <xf numFmtId="167" fontId="58" fillId="0" borderId="114" xfId="3" applyNumberFormat="1" applyFont="1" applyBorder="1" applyAlignment="1">
      <alignment horizontal="center" vertical="center" wrapText="1"/>
    </xf>
    <xf numFmtId="167" fontId="14" fillId="0" borderId="118" xfId="3" applyNumberFormat="1" applyFont="1" applyBorder="1" applyAlignment="1">
      <alignment horizontal="center" vertical="center" wrapText="1"/>
    </xf>
    <xf numFmtId="167" fontId="58" fillId="0" borderId="100" xfId="3" applyNumberFormat="1" applyFont="1" applyBorder="1" applyAlignment="1">
      <alignment horizontal="center" vertical="center" wrapText="1"/>
    </xf>
    <xf numFmtId="167" fontId="58" fillId="0" borderId="15" xfId="3" applyNumberFormat="1" applyFont="1" applyBorder="1" applyAlignment="1">
      <alignment horizontal="center" vertical="center" wrapText="1"/>
    </xf>
    <xf numFmtId="167" fontId="58" fillId="0" borderId="33" xfId="3" applyNumberFormat="1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166" fontId="20" fillId="0" borderId="116" xfId="3" applyNumberFormat="1" applyFont="1" applyBorder="1" applyAlignment="1">
      <alignment horizontal="center" vertical="center" wrapText="1"/>
    </xf>
    <xf numFmtId="170" fontId="15" fillId="3" borderId="12" xfId="2" applyNumberFormat="1" applyFont="1" applyFill="1" applyBorder="1" applyAlignment="1" applyProtection="1">
      <alignment horizontal="center" vertical="center"/>
    </xf>
    <xf numFmtId="4" fontId="14" fillId="3" borderId="90" xfId="3" applyNumberFormat="1" applyFont="1" applyFill="1" applyBorder="1" applyAlignment="1">
      <alignment horizontal="center" vertical="center"/>
    </xf>
    <xf numFmtId="166" fontId="20" fillId="0" borderId="110" xfId="3" applyNumberFormat="1" applyFont="1" applyBorder="1" applyAlignment="1">
      <alignment horizontal="center" vertical="center" wrapText="1"/>
    </xf>
    <xf numFmtId="4" fontId="14" fillId="3" borderId="93" xfId="3" applyNumberFormat="1" applyFont="1" applyFill="1" applyBorder="1" applyAlignment="1">
      <alignment horizontal="center" vertical="center"/>
    </xf>
    <xf numFmtId="167" fontId="58" fillId="0" borderId="6" xfId="3" applyNumberFormat="1" applyFont="1" applyBorder="1" applyAlignment="1">
      <alignment horizontal="center" vertical="center" wrapText="1"/>
    </xf>
    <xf numFmtId="167" fontId="58" fillId="0" borderId="16" xfId="3" applyNumberFormat="1" applyFont="1" applyBorder="1" applyAlignment="1">
      <alignment horizontal="center" vertical="center" wrapText="1"/>
    </xf>
    <xf numFmtId="167" fontId="56" fillId="0" borderId="15" xfId="3" applyNumberFormat="1" applyFont="1" applyBorder="1" applyAlignment="1">
      <alignment horizontal="center" vertical="center" wrapText="1"/>
    </xf>
    <xf numFmtId="167" fontId="56" fillId="0" borderId="68" xfId="3" applyNumberFormat="1" applyFont="1" applyBorder="1" applyAlignment="1">
      <alignment horizontal="center" vertical="center" wrapText="1"/>
    </xf>
    <xf numFmtId="167" fontId="56" fillId="0" borderId="28" xfId="3" applyNumberFormat="1" applyFont="1" applyBorder="1" applyAlignment="1">
      <alignment horizontal="center" vertical="center" wrapText="1"/>
    </xf>
    <xf numFmtId="167" fontId="56" fillId="0" borderId="18" xfId="3" applyNumberFormat="1" applyFont="1" applyBorder="1" applyAlignment="1">
      <alignment horizontal="center" vertical="center" wrapText="1"/>
    </xf>
    <xf numFmtId="167" fontId="56" fillId="0" borderId="33" xfId="3" applyNumberFormat="1" applyFont="1" applyBorder="1" applyAlignment="1">
      <alignment horizontal="center" vertical="center" wrapText="1"/>
    </xf>
    <xf numFmtId="167" fontId="56" fillId="0" borderId="24" xfId="3" applyNumberFormat="1" applyFont="1" applyBorder="1" applyAlignment="1">
      <alignment horizontal="center" vertical="center" wrapText="1"/>
    </xf>
    <xf numFmtId="2" fontId="14" fillId="3" borderId="93" xfId="3" applyNumberFormat="1" applyFont="1" applyFill="1" applyBorder="1" applyAlignment="1">
      <alignment horizontal="center" vertical="center"/>
    </xf>
    <xf numFmtId="0" fontId="16" fillId="3" borderId="91" xfId="0" applyFont="1" applyFill="1" applyBorder="1" applyAlignment="1">
      <alignment horizontal="center" vertical="center" wrapText="1"/>
    </xf>
    <xf numFmtId="4" fontId="15" fillId="0" borderId="46" xfId="3" applyNumberFormat="1" applyFont="1" applyBorder="1" applyAlignment="1">
      <alignment horizontal="center" vertical="center" wrapText="1"/>
    </xf>
    <xf numFmtId="2" fontId="14" fillId="6" borderId="93" xfId="3" applyNumberFormat="1" applyFont="1" applyFill="1" applyBorder="1" applyAlignment="1">
      <alignment horizontal="center" vertical="center" wrapText="1"/>
    </xf>
    <xf numFmtId="0" fontId="55" fillId="3" borderId="185" xfId="3" applyFont="1" applyFill="1" applyBorder="1" applyAlignment="1">
      <alignment vertical="center" wrapText="1"/>
    </xf>
    <xf numFmtId="0" fontId="55" fillId="3" borderId="186" xfId="3" applyFont="1" applyFill="1" applyBorder="1" applyAlignment="1">
      <alignment vertical="center" wrapText="1"/>
    </xf>
    <xf numFmtId="0" fontId="55" fillId="3" borderId="187" xfId="3" applyFont="1" applyFill="1" applyBorder="1" applyAlignment="1">
      <alignment vertical="center" wrapText="1"/>
    </xf>
    <xf numFmtId="0" fontId="55" fillId="3" borderId="188" xfId="3" applyFont="1" applyFill="1" applyBorder="1" applyAlignment="1">
      <alignment vertical="center" wrapText="1"/>
    </xf>
    <xf numFmtId="2" fontId="55" fillId="3" borderId="189" xfId="3" applyNumberFormat="1" applyFont="1" applyFill="1" applyBorder="1" applyAlignment="1">
      <alignment vertical="center" wrapText="1"/>
    </xf>
    <xf numFmtId="167" fontId="58" fillId="0" borderId="190" xfId="3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8" fillId="3" borderId="6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8" fillId="3" borderId="45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8" fillId="3" borderId="24" xfId="1" applyFont="1" applyFill="1" applyBorder="1" applyAlignment="1">
      <alignment horizontal="center" vertical="center"/>
    </xf>
    <xf numFmtId="1" fontId="12" fillId="3" borderId="50" xfId="3" applyNumberFormat="1" applyFont="1" applyFill="1" applyBorder="1" applyAlignment="1">
      <alignment horizontal="left" vertical="center"/>
    </xf>
    <xf numFmtId="1" fontId="12" fillId="3" borderId="0" xfId="3" applyNumberFormat="1" applyFont="1" applyFill="1" applyAlignment="1">
      <alignment horizontal="left" vertical="center"/>
    </xf>
    <xf numFmtId="14" fontId="15" fillId="4" borderId="0" xfId="3" applyNumberFormat="1" applyFont="1" applyFill="1" applyAlignment="1">
      <alignment horizontal="center" vertical="center" wrapText="1"/>
    </xf>
    <xf numFmtId="14" fontId="15" fillId="4" borderId="50" xfId="3" applyNumberFormat="1" applyFont="1" applyFill="1" applyBorder="1" applyAlignment="1">
      <alignment horizontal="center" vertical="center" wrapText="1"/>
    </xf>
    <xf numFmtId="0" fontId="16" fillId="3" borderId="52" xfId="3" applyFont="1" applyFill="1" applyBorder="1" applyAlignment="1">
      <alignment horizontal="center" vertical="center"/>
    </xf>
    <xf numFmtId="0" fontId="17" fillId="5" borderId="53" xfId="3" applyFont="1" applyFill="1" applyBorder="1" applyAlignment="1" applyProtection="1">
      <alignment horizontal="center" vertical="center"/>
      <protection locked="0"/>
    </xf>
    <xf numFmtId="0" fontId="17" fillId="5" borderId="54" xfId="3" applyFont="1" applyFill="1" applyBorder="1" applyAlignment="1" applyProtection="1">
      <alignment horizontal="center" vertical="center"/>
      <protection locked="0"/>
    </xf>
    <xf numFmtId="0" fontId="17" fillId="4" borderId="55" xfId="3" applyFont="1" applyFill="1" applyBorder="1" applyAlignment="1">
      <alignment horizontal="center" vertical="center" wrapText="1"/>
    </xf>
    <xf numFmtId="0" fontId="17" fillId="4" borderId="56" xfId="3" applyFont="1" applyFill="1" applyBorder="1" applyAlignment="1">
      <alignment horizontal="center" vertical="center" wrapText="1"/>
    </xf>
    <xf numFmtId="0" fontId="17" fillId="4" borderId="55" xfId="3" applyFont="1" applyFill="1" applyBorder="1" applyAlignment="1">
      <alignment horizontal="center" vertical="center" textRotation="90" wrapText="1"/>
    </xf>
    <xf numFmtId="0" fontId="17" fillId="4" borderId="56" xfId="3" applyFont="1" applyFill="1" applyBorder="1" applyAlignment="1">
      <alignment horizontal="center" vertical="center" textRotation="90" wrapText="1"/>
    </xf>
    <xf numFmtId="165" fontId="17" fillId="4" borderId="55" xfId="3" applyNumberFormat="1" applyFont="1" applyFill="1" applyBorder="1" applyAlignment="1">
      <alignment horizontal="center" vertical="center" wrapText="1"/>
    </xf>
    <xf numFmtId="166" fontId="17" fillId="4" borderId="55" xfId="3" applyNumberFormat="1" applyFont="1" applyFill="1" applyBorder="1" applyAlignment="1">
      <alignment horizontal="center" vertical="center" textRotation="90" wrapText="1"/>
    </xf>
    <xf numFmtId="166" fontId="17" fillId="4" borderId="56" xfId="3" applyNumberFormat="1" applyFont="1" applyFill="1" applyBorder="1" applyAlignment="1">
      <alignment horizontal="center" vertical="center" textRotation="90" wrapText="1"/>
    </xf>
    <xf numFmtId="166" fontId="17" fillId="4" borderId="55" xfId="3" applyNumberFormat="1" applyFont="1" applyFill="1" applyBorder="1" applyAlignment="1">
      <alignment horizontal="center" vertical="center" wrapText="1"/>
    </xf>
    <xf numFmtId="166" fontId="17" fillId="4" borderId="56" xfId="3" applyNumberFormat="1" applyFont="1" applyFill="1" applyBorder="1" applyAlignment="1">
      <alignment horizontal="center" vertical="center" wrapText="1"/>
    </xf>
    <xf numFmtId="0" fontId="17" fillId="4" borderId="171" xfId="3" applyFont="1" applyFill="1" applyBorder="1" applyAlignment="1">
      <alignment horizontal="center" vertical="center" textRotation="90" wrapText="1"/>
    </xf>
    <xf numFmtId="0" fontId="17" fillId="4" borderId="56" xfId="3" applyFont="1" applyFill="1" applyBorder="1" applyAlignment="1">
      <alignment horizontal="center" vertical="center"/>
    </xf>
    <xf numFmtId="0" fontId="17" fillId="4" borderId="170" xfId="3" applyFont="1" applyFill="1" applyBorder="1" applyAlignment="1">
      <alignment horizontal="center" vertical="center"/>
    </xf>
    <xf numFmtId="0" fontId="16" fillId="3" borderId="57" xfId="3" applyFont="1" applyFill="1" applyBorder="1" applyAlignment="1">
      <alignment horizontal="center" vertical="center" wrapText="1"/>
    </xf>
    <xf numFmtId="0" fontId="16" fillId="3" borderId="67" xfId="3" applyFont="1" applyFill="1" applyBorder="1" applyAlignment="1">
      <alignment horizontal="center" vertical="center" wrapText="1"/>
    </xf>
    <xf numFmtId="0" fontId="16" fillId="3" borderId="16" xfId="3" applyFont="1" applyFill="1" applyBorder="1" applyAlignment="1">
      <alignment horizontal="center" vertical="center" wrapText="1"/>
    </xf>
    <xf numFmtId="0" fontId="16" fillId="3" borderId="19" xfId="3" applyFont="1" applyFill="1" applyBorder="1" applyAlignment="1">
      <alignment horizontal="center" vertical="center" wrapText="1"/>
    </xf>
    <xf numFmtId="0" fontId="16" fillId="3" borderId="6" xfId="3" applyFont="1" applyFill="1" applyBorder="1" applyAlignment="1">
      <alignment horizontal="center" vertical="center" wrapText="1"/>
    </xf>
    <xf numFmtId="0" fontId="16" fillId="3" borderId="179" xfId="3" applyFont="1" applyFill="1" applyBorder="1" applyAlignment="1">
      <alignment horizontal="center" vertical="center" wrapText="1"/>
    </xf>
    <xf numFmtId="0" fontId="16" fillId="3" borderId="99" xfId="3" applyFont="1" applyFill="1" applyBorder="1" applyAlignment="1">
      <alignment horizontal="center" vertical="center" wrapText="1"/>
    </xf>
    <xf numFmtId="0" fontId="16" fillId="3" borderId="180" xfId="3" applyFont="1" applyFill="1" applyBorder="1" applyAlignment="1">
      <alignment horizontal="center" vertical="center" wrapText="1"/>
    </xf>
    <xf numFmtId="0" fontId="16" fillId="3" borderId="174" xfId="3" applyFont="1" applyFill="1" applyBorder="1" applyAlignment="1">
      <alignment horizontal="center" vertical="center" wrapText="1"/>
    </xf>
    <xf numFmtId="0" fontId="16" fillId="3" borderId="96" xfId="3" applyFont="1" applyFill="1" applyBorder="1" applyAlignment="1">
      <alignment horizontal="center" vertical="center" wrapText="1"/>
    </xf>
    <xf numFmtId="0" fontId="16" fillId="3" borderId="178" xfId="3" applyFont="1" applyFill="1" applyBorder="1" applyAlignment="1">
      <alignment horizontal="center" vertical="center" wrapText="1"/>
    </xf>
    <xf numFmtId="0" fontId="16" fillId="3" borderId="45" xfId="3" applyFont="1" applyFill="1" applyBorder="1" applyAlignment="1">
      <alignment horizontal="center" vertical="center" wrapText="1"/>
    </xf>
    <xf numFmtId="0" fontId="16" fillId="3" borderId="34" xfId="3" applyFont="1" applyFill="1" applyBorder="1" applyAlignment="1">
      <alignment horizontal="center" vertical="center" wrapText="1"/>
    </xf>
    <xf numFmtId="0" fontId="16" fillId="3" borderId="109" xfId="3" applyFont="1" applyFill="1" applyBorder="1" applyAlignment="1">
      <alignment horizontal="center" vertical="center" wrapText="1"/>
    </xf>
    <xf numFmtId="0" fontId="16" fillId="3" borderId="0" xfId="3" applyFont="1" applyFill="1" applyAlignment="1">
      <alignment horizontal="center" vertical="center" wrapText="1"/>
    </xf>
    <xf numFmtId="0" fontId="16" fillId="3" borderId="48" xfId="3" applyFont="1" applyFill="1" applyBorder="1" applyAlignment="1">
      <alignment horizontal="center" vertical="center" wrapText="1"/>
    </xf>
    <xf numFmtId="0" fontId="17" fillId="4" borderId="134" xfId="3" applyFont="1" applyFill="1" applyBorder="1" applyAlignment="1">
      <alignment horizontal="center" vertical="center" wrapText="1"/>
    </xf>
    <xf numFmtId="0" fontId="17" fillId="4" borderId="135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16" fillId="3" borderId="96" xfId="0" applyFont="1" applyFill="1" applyBorder="1" applyAlignment="1">
      <alignment horizontal="center" vertical="center" wrapText="1"/>
    </xf>
    <xf numFmtId="0" fontId="16" fillId="3" borderId="178" xfId="0" applyFont="1" applyFill="1" applyBorder="1" applyAlignment="1">
      <alignment horizontal="center" vertical="center" wrapText="1"/>
    </xf>
    <xf numFmtId="0" fontId="17" fillId="4" borderId="131" xfId="3" applyFont="1" applyFill="1" applyBorder="1" applyAlignment="1">
      <alignment horizontal="center" vertical="center" wrapText="1"/>
    </xf>
    <xf numFmtId="0" fontId="17" fillId="4" borderId="132" xfId="3" applyFont="1" applyFill="1" applyBorder="1" applyAlignment="1">
      <alignment horizontal="center" vertical="center" wrapText="1"/>
    </xf>
    <xf numFmtId="0" fontId="17" fillId="4" borderId="133" xfId="3" applyFont="1" applyFill="1" applyBorder="1" applyAlignment="1">
      <alignment horizontal="center" vertical="center" wrapText="1"/>
    </xf>
    <xf numFmtId="0" fontId="17" fillId="4" borderId="170" xfId="3" applyFont="1" applyFill="1" applyBorder="1" applyAlignment="1">
      <alignment horizontal="center" vertical="center" textRotation="90" wrapText="1"/>
    </xf>
    <xf numFmtId="0" fontId="55" fillId="3" borderId="174" xfId="3" applyFont="1" applyFill="1" applyBorder="1" applyAlignment="1">
      <alignment horizontal="center" vertical="center" wrapText="1"/>
    </xf>
    <xf numFmtId="0" fontId="55" fillId="3" borderId="67" xfId="3" applyFont="1" applyFill="1" applyBorder="1" applyAlignment="1">
      <alignment horizontal="center" vertical="center" wrapText="1"/>
    </xf>
    <xf numFmtId="0" fontId="55" fillId="3" borderId="172" xfId="3" applyFont="1" applyFill="1" applyBorder="1" applyAlignment="1">
      <alignment horizontal="center" vertical="center" wrapText="1"/>
    </xf>
    <xf numFmtId="0" fontId="55" fillId="3" borderId="16" xfId="3" applyFont="1" applyFill="1" applyBorder="1" applyAlignment="1">
      <alignment horizontal="center" vertical="center" wrapText="1"/>
    </xf>
    <xf numFmtId="0" fontId="55" fillId="3" borderId="19" xfId="3" applyFont="1" applyFill="1" applyBorder="1" applyAlignment="1">
      <alignment horizontal="center" vertical="center" wrapText="1"/>
    </xf>
    <xf numFmtId="167" fontId="57" fillId="0" borderId="6" xfId="3" applyNumberFormat="1" applyFont="1" applyBorder="1" applyAlignment="1">
      <alignment horizontal="center" vertical="center" wrapText="1"/>
    </xf>
    <xf numFmtId="167" fontId="57" fillId="0" borderId="16" xfId="3" applyNumberFormat="1" applyFont="1" applyBorder="1" applyAlignment="1">
      <alignment horizontal="center" vertical="center" wrapText="1"/>
    </xf>
    <xf numFmtId="167" fontId="57" fillId="0" borderId="19" xfId="3" applyNumberFormat="1" applyFont="1" applyBorder="1" applyAlignment="1">
      <alignment horizontal="center" vertical="center" wrapText="1"/>
    </xf>
    <xf numFmtId="0" fontId="55" fillId="3" borderId="57" xfId="3" applyFont="1" applyFill="1" applyBorder="1" applyAlignment="1">
      <alignment horizontal="center" vertical="center" wrapText="1"/>
    </xf>
    <xf numFmtId="0" fontId="55" fillId="3" borderId="96" xfId="3" applyFont="1" applyFill="1" applyBorder="1" applyAlignment="1">
      <alignment horizontal="center" vertical="center" wrapText="1"/>
    </xf>
    <xf numFmtId="167" fontId="57" fillId="0" borderId="172" xfId="3" applyNumberFormat="1" applyFont="1" applyBorder="1" applyAlignment="1">
      <alignment horizontal="center" vertical="center" wrapText="1"/>
    </xf>
    <xf numFmtId="167" fontId="14" fillId="0" borderId="16" xfId="3" applyNumberFormat="1" applyFont="1" applyBorder="1" applyAlignment="1">
      <alignment horizontal="center" vertical="center" wrapText="1"/>
    </xf>
    <xf numFmtId="0" fontId="55" fillId="3" borderId="6" xfId="3" applyFont="1" applyFill="1" applyBorder="1" applyAlignment="1">
      <alignment horizontal="center" vertical="center" wrapText="1"/>
    </xf>
    <xf numFmtId="167" fontId="14" fillId="0" borderId="19" xfId="3" applyNumberFormat="1" applyFont="1" applyBorder="1" applyAlignment="1">
      <alignment horizontal="center" vertical="center" wrapText="1"/>
    </xf>
    <xf numFmtId="167" fontId="57" fillId="0" borderId="173" xfId="3" applyNumberFormat="1" applyFont="1" applyBorder="1" applyAlignment="1">
      <alignment horizontal="center" vertical="center" wrapText="1"/>
    </xf>
    <xf numFmtId="0" fontId="28" fillId="4" borderId="152" xfId="0" applyFont="1" applyFill="1" applyBorder="1" applyAlignment="1">
      <alignment horizontal="center" vertical="center" textRotation="90" wrapText="1"/>
    </xf>
    <xf numFmtId="0" fontId="28" fillId="4" borderId="145" xfId="0" applyFont="1" applyFill="1" applyBorder="1" applyAlignment="1">
      <alignment horizontal="center" vertical="center" textRotation="90" wrapText="1"/>
    </xf>
    <xf numFmtId="0" fontId="24" fillId="4" borderId="144" xfId="0" applyFont="1" applyFill="1" applyBorder="1" applyAlignment="1">
      <alignment horizontal="center" vertical="center" wrapText="1"/>
    </xf>
    <xf numFmtId="0" fontId="24" fillId="4" borderId="138" xfId="0" applyFont="1" applyFill="1" applyBorder="1" applyAlignment="1">
      <alignment horizontal="center" vertical="center" wrapText="1"/>
    </xf>
    <xf numFmtId="0" fontId="24" fillId="4" borderId="137" xfId="0" applyFont="1" applyFill="1" applyBorder="1" applyAlignment="1">
      <alignment horizontal="center" vertical="center" wrapText="1"/>
    </xf>
    <xf numFmtId="0" fontId="28" fillId="4" borderId="152" xfId="0" applyFont="1" applyFill="1" applyBorder="1" applyAlignment="1">
      <alignment horizontal="center" vertical="center" textRotation="45" wrapText="1"/>
    </xf>
    <xf numFmtId="0" fontId="28" fillId="4" borderId="145" xfId="0" applyFont="1" applyFill="1" applyBorder="1" applyAlignment="1">
      <alignment horizontal="center" vertical="center" textRotation="45" wrapText="1"/>
    </xf>
    <xf numFmtId="0" fontId="23" fillId="0" borderId="13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6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62" xfId="0" applyFont="1" applyBorder="1" applyAlignment="1">
      <alignment horizontal="center" vertical="center" wrapText="1"/>
    </xf>
    <xf numFmtId="0" fontId="23" fillId="0" borderId="168" xfId="0" applyFont="1" applyBorder="1" applyAlignment="1">
      <alignment horizontal="center" vertical="center" wrapText="1"/>
    </xf>
    <xf numFmtId="0" fontId="23" fillId="0" borderId="169" xfId="0" applyFont="1" applyBorder="1" applyAlignment="1">
      <alignment horizontal="center" vertical="center" wrapText="1"/>
    </xf>
    <xf numFmtId="0" fontId="23" fillId="0" borderId="141" xfId="0" applyFont="1" applyBorder="1" applyAlignment="1">
      <alignment horizontal="center" vertical="center" wrapText="1"/>
    </xf>
    <xf numFmtId="0" fontId="24" fillId="4" borderId="136" xfId="0" applyFont="1" applyFill="1" applyBorder="1" applyAlignment="1">
      <alignment horizontal="center" vertical="center" wrapText="1"/>
    </xf>
    <xf numFmtId="0" fontId="24" fillId="4" borderId="140" xfId="0" applyFont="1" applyFill="1" applyBorder="1" applyAlignment="1">
      <alignment horizontal="center" vertical="center" wrapText="1"/>
    </xf>
    <xf numFmtId="0" fontId="24" fillId="4" borderId="152" xfId="0" applyFont="1" applyFill="1" applyBorder="1" applyAlignment="1">
      <alignment horizontal="center" vertical="center" wrapText="1"/>
    </xf>
    <xf numFmtId="0" fontId="24" fillId="4" borderId="145" xfId="0" applyFont="1" applyFill="1" applyBorder="1" applyAlignment="1">
      <alignment horizontal="center" vertical="center" wrapText="1"/>
    </xf>
    <xf numFmtId="0" fontId="29" fillId="4" borderId="151" xfId="4" applyFont="1" applyFill="1" applyBorder="1" applyAlignment="1">
      <alignment horizontal="center" vertical="center" wrapText="1"/>
    </xf>
    <xf numFmtId="0" fontId="29" fillId="4" borderId="149" xfId="4" applyFont="1" applyFill="1" applyBorder="1" applyAlignment="1">
      <alignment horizontal="center" vertical="center" wrapText="1"/>
    </xf>
    <xf numFmtId="0" fontId="29" fillId="4" borderId="138" xfId="4" applyFont="1" applyFill="1" applyBorder="1" applyAlignment="1">
      <alignment horizontal="center" vertical="center" wrapText="1"/>
    </xf>
    <xf numFmtId="0" fontId="29" fillId="4" borderId="166" xfId="4" applyFont="1" applyFill="1" applyBorder="1" applyAlignment="1">
      <alignment horizontal="center" vertical="center" wrapText="1"/>
    </xf>
    <xf numFmtId="0" fontId="29" fillId="4" borderId="150" xfId="4" applyFont="1" applyFill="1" applyBorder="1" applyAlignment="1">
      <alignment horizontal="center" vertical="center" wrapText="1"/>
    </xf>
    <xf numFmtId="0" fontId="23" fillId="0" borderId="148" xfId="0" applyFont="1" applyBorder="1" applyAlignment="1">
      <alignment horizontal="center" vertical="center" wrapText="1"/>
    </xf>
    <xf numFmtId="0" fontId="23" fillId="0" borderId="143" xfId="0" applyFont="1" applyBorder="1" applyAlignment="1">
      <alignment horizontal="center" vertical="center" wrapText="1"/>
    </xf>
    <xf numFmtId="0" fontId="23" fillId="0" borderId="142" xfId="0" applyFont="1" applyBorder="1" applyAlignment="1">
      <alignment horizontal="center" vertical="center" wrapText="1"/>
    </xf>
    <xf numFmtId="0" fontId="24" fillId="4" borderId="139" xfId="0" applyFont="1" applyFill="1" applyBorder="1" applyAlignment="1">
      <alignment horizontal="center" vertical="center" wrapText="1"/>
    </xf>
    <xf numFmtId="0" fontId="32" fillId="8" borderId="1" xfId="0" applyNumberFormat="1" applyFont="1" applyFill="1" applyBorder="1" applyAlignment="1">
      <alignment horizontal="center" vertical="center" wrapText="1"/>
    </xf>
    <xf numFmtId="0" fontId="0" fillId="3" borderId="44" xfId="0" applyFill="1" applyBorder="1" applyAlignment="1"/>
    <xf numFmtId="0" fontId="0" fillId="3" borderId="0" xfId="0" applyFill="1" applyAlignment="1"/>
    <xf numFmtId="0" fontId="0" fillId="3" borderId="153" xfId="0" applyFill="1" applyBorder="1" applyAlignment="1"/>
    <xf numFmtId="0" fontId="51" fillId="0" borderId="4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38" fillId="8" borderId="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0" fillId="0" borderId="44" xfId="0" applyBorder="1" applyAlignment="1"/>
    <xf numFmtId="0" fontId="0" fillId="0" borderId="0" xfId="0" applyBorder="1" applyAlignment="1"/>
    <xf numFmtId="0" fontId="0" fillId="0" borderId="153" xfId="0" applyBorder="1" applyAlignment="1"/>
    <xf numFmtId="0" fontId="0" fillId="0" borderId="4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3" xfId="0" applyBorder="1" applyAlignment="1">
      <alignment horizontal="center"/>
    </xf>
    <xf numFmtId="0" fontId="32" fillId="3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0" fillId="0" borderId="48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6" fontId="0" fillId="0" borderId="44" xfId="0" applyNumberFormat="1" applyBorder="1" applyAlignment="1"/>
    <xf numFmtId="2" fontId="38" fillId="8" borderId="2" xfId="0" applyNumberFormat="1" applyFont="1" applyFill="1" applyBorder="1" applyAlignment="1">
      <alignment horizontal="center" vertical="center"/>
    </xf>
    <xf numFmtId="2" fontId="38" fillId="8" borderId="3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  <xf numFmtId="0" fontId="52" fillId="12" borderId="31" xfId="0" applyFont="1" applyFill="1" applyBorder="1" applyAlignment="1">
      <alignment horizontal="center" vertical="center"/>
    </xf>
    <xf numFmtId="0" fontId="53" fillId="12" borderId="84" xfId="0" applyFont="1" applyFill="1" applyBorder="1" applyAlignment="1">
      <alignment horizontal="center" vertical="center"/>
    </xf>
    <xf numFmtId="0" fontId="53" fillId="12" borderId="27" xfId="0" applyFont="1" applyFill="1" applyBorder="1" applyAlignment="1">
      <alignment horizontal="center" vertical="center"/>
    </xf>
    <xf numFmtId="0" fontId="53" fillId="12" borderId="49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center" vertical="center"/>
    </xf>
    <xf numFmtId="0" fontId="49" fillId="0" borderId="0" xfId="3" applyFont="1" applyAlignment="1">
      <alignment horizontal="center" vertical="center" wrapText="1"/>
    </xf>
    <xf numFmtId="0" fontId="45" fillId="11" borderId="155" xfId="0" applyFont="1" applyFill="1" applyBorder="1" applyAlignment="1">
      <alignment horizontal="center" vertical="center"/>
    </xf>
    <xf numFmtId="0" fontId="45" fillId="11" borderId="156" xfId="0" applyFont="1" applyFill="1" applyBorder="1" applyAlignment="1">
      <alignment horizontal="center" vertical="center"/>
    </xf>
    <xf numFmtId="0" fontId="44" fillId="0" borderId="45" xfId="0" applyFont="1" applyBorder="1" applyAlignment="1">
      <alignment horizontal="center" vertical="center" wrapText="1"/>
    </xf>
    <xf numFmtId="0" fontId="44" fillId="0" borderId="159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158" xfId="0" applyFont="1" applyBorder="1" applyAlignment="1">
      <alignment horizontal="center" vertical="center" wrapText="1"/>
    </xf>
    <xf numFmtId="0" fontId="44" fillId="0" borderId="109" xfId="0" applyFont="1" applyBorder="1" applyAlignment="1">
      <alignment horizontal="center" vertical="center" wrapText="1"/>
    </xf>
    <xf numFmtId="0" fontId="44" fillId="0" borderId="157" xfId="0" applyFont="1" applyBorder="1" applyAlignment="1">
      <alignment horizontal="center" vertical="center" wrapText="1"/>
    </xf>
    <xf numFmtId="49" fontId="41" fillId="3" borderId="31" xfId="0" applyNumberFormat="1" applyFont="1" applyFill="1" applyBorder="1" applyAlignment="1">
      <alignment horizontal="center" wrapText="1"/>
    </xf>
    <xf numFmtId="49" fontId="41" fillId="3" borderId="8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9" fillId="0" borderId="5" xfId="0" applyNumberFormat="1" applyFont="1" applyBorder="1" applyAlignment="1">
      <alignment horizontal="center" vertical="center"/>
    </xf>
    <xf numFmtId="0" fontId="39" fillId="0" borderId="26" xfId="0" applyNumberFormat="1" applyFont="1" applyBorder="1" applyAlignment="1">
      <alignment horizontal="center" vertical="center"/>
    </xf>
    <xf numFmtId="0" fontId="40" fillId="3" borderId="5" xfId="0" applyNumberFormat="1" applyFont="1" applyFill="1" applyBorder="1" applyAlignment="1">
      <alignment horizontal="center" vertical="center" wrapText="1"/>
    </xf>
    <xf numFmtId="0" fontId="40" fillId="3" borderId="26" xfId="0" applyNumberFormat="1" applyFont="1" applyFill="1" applyBorder="1" applyAlignment="1">
      <alignment horizontal="center" vertical="center" wrapText="1"/>
    </xf>
    <xf numFmtId="0" fontId="32" fillId="3" borderId="5" xfId="0" applyNumberFormat="1" applyFont="1" applyFill="1" applyBorder="1" applyAlignment="1">
      <alignment horizontal="center" vertical="center" wrapText="1"/>
    </xf>
    <xf numFmtId="0" fontId="32" fillId="3" borderId="26" xfId="0" applyNumberFormat="1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 2" xfId="1"/>
    <cellStyle name="Обычный_06-05-01 ПРАЙС-ЛИСТ АКСИ" xfId="3"/>
    <cellStyle name="Финансовый" xfId="2" builtinId="3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</xdr:rowOff>
    </xdr:from>
    <xdr:to>
      <xdr:col>10</xdr:col>
      <xdr:colOff>0</xdr:colOff>
      <xdr:row>3</xdr:row>
      <xdr:rowOff>0</xdr:rowOff>
    </xdr:to>
    <xdr:pic>
      <xdr:nvPicPr>
        <xdr:cNvPr id="2" name="Рисунок 1" descr="blank O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1"/>
          <a:ext cx="6019800" cy="563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365125</xdr:colOff>
      <xdr:row>4</xdr:row>
      <xdr:rowOff>31750</xdr:rowOff>
    </xdr:from>
    <xdr:to>
      <xdr:col>0</xdr:col>
      <xdr:colOff>2265892</xdr:colOff>
      <xdr:row>5</xdr:row>
      <xdr:rowOff>206375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0768BA-29DD-D645-9ACE-1F196F6279AE}"/>
            </a:ext>
          </a:extLst>
        </xdr:cNvPr>
        <xdr:cNvSpPr txBox="1"/>
      </xdr:nvSpPr>
      <xdr:spPr>
        <a:xfrm>
          <a:off x="365125" y="2165350"/>
          <a:ext cx="1900767" cy="441325"/>
        </a:xfrm>
        <a:prstGeom prst="rect">
          <a:avLst/>
        </a:prstGeom>
        <a:solidFill>
          <a:srgbClr val="223A7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/>
          <a:r>
            <a:rPr lang="uk-UA" sz="2400" b="1" kern="100">
              <a:solidFill>
                <a:srgbClr val="FF0000"/>
              </a:solidFill>
              <a:effectLst/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202</a:t>
          </a:r>
          <a:r>
            <a:rPr lang="en-US" sz="2400" b="1" kern="100">
              <a:solidFill>
                <a:srgbClr val="FF0000"/>
              </a:solidFill>
              <a:effectLst/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4</a:t>
          </a:r>
          <a:r>
            <a:rPr lang="uk-UA" sz="2400" b="1" kern="100">
              <a:solidFill>
                <a:srgbClr val="FF0000"/>
              </a:solidFill>
              <a:effectLst/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-0</a:t>
          </a:r>
          <a:r>
            <a:rPr lang="en-US" sz="2400" b="1" kern="100">
              <a:solidFill>
                <a:srgbClr val="FF0000"/>
              </a:solidFill>
              <a:effectLst/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3</a:t>
          </a:r>
          <a:r>
            <a:rPr lang="uk-UA" sz="2400" b="1" kern="100">
              <a:solidFill>
                <a:srgbClr val="FF0000"/>
              </a:solidFill>
              <a:effectLst/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-</a:t>
          </a:r>
          <a:r>
            <a:rPr lang="en-US" sz="2400" b="1" kern="100">
              <a:solidFill>
                <a:srgbClr val="FF0000"/>
              </a:solidFill>
              <a:effectLst/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21</a:t>
          </a:r>
          <a:endParaRPr lang="en-UA" sz="1100" kern="100">
            <a:solidFill>
              <a:srgbClr val="FF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65876</xdr:colOff>
      <xdr:row>2</xdr:row>
      <xdr:rowOff>228</xdr:rowOff>
    </xdr:from>
    <xdr:to>
      <xdr:col>6</xdr:col>
      <xdr:colOff>428625</xdr:colOff>
      <xdr:row>3</xdr:row>
      <xdr:rowOff>373064</xdr:rowOff>
    </xdr:to>
    <xdr:grpSp>
      <xdr:nvGrpSpPr>
        <xdr:cNvPr id="25" name="Group 12205"/>
        <xdr:cNvGrpSpPr/>
      </xdr:nvGrpSpPr>
      <xdr:grpSpPr>
        <a:xfrm>
          <a:off x="4899814" y="476478"/>
          <a:ext cx="362749" cy="563336"/>
          <a:chOff x="66682" y="-106476"/>
          <a:chExt cx="367187" cy="315242"/>
        </a:xfrm>
      </xdr:grpSpPr>
      <xdr:sp macro="" textlink="">
        <xdr:nvSpPr>
          <xdr:cNvPr id="26" name="Rectangle 42"/>
          <xdr:cNvSpPr/>
        </xdr:nvSpPr>
        <xdr:spPr>
          <a:xfrm rot="16200001" flipV="1">
            <a:off x="92655" y="-132449"/>
            <a:ext cx="315242" cy="367187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indent="-6350">
              <a:lnSpc>
                <a:spcPct val="107000"/>
              </a:lnSpc>
              <a:spcAft>
                <a:spcPts val="800"/>
              </a:spcAft>
            </a:pPr>
            <a:r>
              <a:rPr lang="ru-RU" sz="4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</a:rPr>
              <a:t>Шин</a:t>
            </a:r>
            <a:endParaRPr lang="ru-RU" sz="5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322119</xdr:colOff>
      <xdr:row>6</xdr:row>
      <xdr:rowOff>154134</xdr:rowOff>
    </xdr:from>
    <xdr:to>
      <xdr:col>2</xdr:col>
      <xdr:colOff>160192</xdr:colOff>
      <xdr:row>12</xdr:row>
      <xdr:rowOff>146877</xdr:rowOff>
    </xdr:to>
    <xdr:pic>
      <xdr:nvPicPr>
        <xdr:cNvPr id="17" name="Рисунок 26" descr="LI-P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719" y="3773634"/>
          <a:ext cx="447673" cy="1097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8</xdr:row>
      <xdr:rowOff>47625</xdr:rowOff>
    </xdr:from>
    <xdr:to>
      <xdr:col>3</xdr:col>
      <xdr:colOff>629025</xdr:colOff>
      <xdr:row>12</xdr:row>
      <xdr:rowOff>143451</xdr:rowOff>
    </xdr:to>
    <xdr:pic>
      <xdr:nvPicPr>
        <xdr:cNvPr id="18" name="Рисунок 27" descr="LI-P_2.ti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1625" y="4105275"/>
          <a:ext cx="886200" cy="83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493567</xdr:colOff>
      <xdr:row>38</xdr:row>
      <xdr:rowOff>142010</xdr:rowOff>
    </xdr:from>
    <xdr:to>
      <xdr:col>2</xdr:col>
      <xdr:colOff>199157</xdr:colOff>
      <xdr:row>43</xdr:row>
      <xdr:rowOff>132660</xdr:rowOff>
    </xdr:to>
    <xdr:pic>
      <xdr:nvPicPr>
        <xdr:cNvPr id="19" name="Рисунок 32" descr="LZK-P (2).tif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3167" y="10308360"/>
          <a:ext cx="315190" cy="91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589560</xdr:colOff>
      <xdr:row>39</xdr:row>
      <xdr:rowOff>242454</xdr:rowOff>
    </xdr:from>
    <xdr:to>
      <xdr:col>3</xdr:col>
      <xdr:colOff>630382</xdr:colOff>
      <xdr:row>43</xdr:row>
      <xdr:rowOff>45592</xdr:rowOff>
    </xdr:to>
    <xdr:pic>
      <xdr:nvPicPr>
        <xdr:cNvPr id="20" name="Рисунок 33" descr="LZK-P_2.t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8760" y="10580254"/>
          <a:ext cx="650422" cy="596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182680</xdr:colOff>
      <xdr:row>51</xdr:row>
      <xdr:rowOff>60812</xdr:rowOff>
    </xdr:from>
    <xdr:to>
      <xdr:col>3</xdr:col>
      <xdr:colOff>571388</xdr:colOff>
      <xdr:row>56</xdr:row>
      <xdr:rowOff>56135</xdr:rowOff>
    </xdr:to>
    <xdr:pic>
      <xdr:nvPicPr>
        <xdr:cNvPr id="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01880" y="12906862"/>
          <a:ext cx="998308" cy="9160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58016</xdr:colOff>
      <xdr:row>46</xdr:row>
      <xdr:rowOff>70140</xdr:rowOff>
    </xdr:from>
    <xdr:to>
      <xdr:col>2</xdr:col>
      <xdr:colOff>240421</xdr:colOff>
      <xdr:row>60</xdr:row>
      <xdr:rowOff>42905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616" y="11995440"/>
          <a:ext cx="792005" cy="255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566350</xdr:colOff>
      <xdr:row>17</xdr:row>
      <xdr:rowOff>68648</xdr:rowOff>
    </xdr:from>
    <xdr:to>
      <xdr:col>3</xdr:col>
      <xdr:colOff>94391</xdr:colOff>
      <xdr:row>24</xdr:row>
      <xdr:rowOff>171450</xdr:rowOff>
    </xdr:to>
    <xdr:pic>
      <xdr:nvPicPr>
        <xdr:cNvPr id="38" name="Рисунок 37" descr="ATI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rot="10800000" flipV="1">
          <a:off x="1175950" y="3503998"/>
          <a:ext cx="747241" cy="1391852"/>
        </a:xfrm>
        <a:prstGeom prst="rect">
          <a:avLst/>
        </a:prstGeom>
      </xdr:spPr>
    </xdr:pic>
    <xdr:clientData/>
  </xdr:twoCellAnchor>
  <xdr:twoCellAnchor editAs="oneCell">
    <xdr:from>
      <xdr:col>1</xdr:col>
      <xdr:colOff>266013</xdr:colOff>
      <xdr:row>27</xdr:row>
      <xdr:rowOff>145879</xdr:rowOff>
    </xdr:from>
    <xdr:to>
      <xdr:col>3</xdr:col>
      <xdr:colOff>506284</xdr:colOff>
      <xdr:row>36</xdr:row>
      <xdr:rowOff>74313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5613" y="8045279"/>
          <a:ext cx="1459471" cy="1585784"/>
        </a:xfrm>
        <a:prstGeom prst="rect">
          <a:avLst/>
        </a:prstGeom>
      </xdr:spPr>
    </xdr:pic>
    <xdr:clientData/>
  </xdr:twoCellAnchor>
  <xdr:twoCellAnchor editAs="oneCell">
    <xdr:from>
      <xdr:col>1</xdr:col>
      <xdr:colOff>111554</xdr:colOff>
      <xdr:row>71</xdr:row>
      <xdr:rowOff>102973</xdr:rowOff>
    </xdr:from>
    <xdr:to>
      <xdr:col>3</xdr:col>
      <xdr:colOff>626419</xdr:colOff>
      <xdr:row>76</xdr:row>
      <xdr:rowOff>102972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1154" y="17120973"/>
          <a:ext cx="1734065" cy="920749"/>
        </a:xfrm>
        <a:prstGeom prst="rect">
          <a:avLst/>
        </a:prstGeom>
      </xdr:spPr>
    </xdr:pic>
    <xdr:clientData/>
  </xdr:twoCellAnchor>
  <xdr:twoCellAnchor editAs="oneCell">
    <xdr:from>
      <xdr:col>1</xdr:col>
      <xdr:colOff>171621</xdr:colOff>
      <xdr:row>80</xdr:row>
      <xdr:rowOff>42906</xdr:rowOff>
    </xdr:from>
    <xdr:to>
      <xdr:col>3</xdr:col>
      <xdr:colOff>497703</xdr:colOff>
      <xdr:row>88</xdr:row>
      <xdr:rowOff>85811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1221" y="18718256"/>
          <a:ext cx="1545282" cy="1516105"/>
        </a:xfrm>
        <a:prstGeom prst="rect">
          <a:avLst/>
        </a:prstGeom>
      </xdr:spPr>
    </xdr:pic>
    <xdr:clientData/>
  </xdr:twoCellAnchor>
  <xdr:twoCellAnchor editAs="oneCell">
    <xdr:from>
      <xdr:col>1</xdr:col>
      <xdr:colOff>145878</xdr:colOff>
      <xdr:row>63</xdr:row>
      <xdr:rowOff>17162</xdr:rowOff>
    </xdr:from>
    <xdr:to>
      <xdr:col>3</xdr:col>
      <xdr:colOff>617838</xdr:colOff>
      <xdr:row>69</xdr:row>
      <xdr:rowOff>34323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55478" y="15358762"/>
          <a:ext cx="1691160" cy="1122061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317501</xdr:colOff>
      <xdr:row>92</xdr:row>
      <xdr:rowOff>94390</xdr:rowOff>
    </xdr:from>
    <xdr:to>
      <xdr:col>2</xdr:col>
      <xdr:colOff>549190</xdr:colOff>
      <xdr:row>99</xdr:row>
      <xdr:rowOff>128716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27101" y="21297040"/>
          <a:ext cx="841289" cy="1323376"/>
        </a:xfrm>
        <a:prstGeom prst="rect">
          <a:avLst/>
        </a:prstGeom>
      </xdr:spPr>
    </xdr:pic>
    <xdr:clientData/>
  </xdr:twoCellAnchor>
  <xdr:twoCellAnchor editAs="oneCell">
    <xdr:from>
      <xdr:col>2</xdr:col>
      <xdr:colOff>489121</xdr:colOff>
      <xdr:row>92</xdr:row>
      <xdr:rowOff>145878</xdr:rowOff>
    </xdr:from>
    <xdr:to>
      <xdr:col>3</xdr:col>
      <xdr:colOff>626419</xdr:colOff>
      <xdr:row>94</xdr:row>
      <xdr:rowOff>51486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08321" y="21348528"/>
          <a:ext cx="746898" cy="273908"/>
        </a:xfrm>
        <a:prstGeom prst="rect">
          <a:avLst/>
        </a:prstGeom>
      </xdr:spPr>
    </xdr:pic>
    <xdr:clientData/>
  </xdr:twoCellAnchor>
  <xdr:twoCellAnchor editAs="oneCell">
    <xdr:from>
      <xdr:col>1</xdr:col>
      <xdr:colOff>85811</xdr:colOff>
      <xdr:row>101</xdr:row>
      <xdr:rowOff>0</xdr:rowOff>
    </xdr:from>
    <xdr:to>
      <xdr:col>3</xdr:col>
      <xdr:colOff>609258</xdr:colOff>
      <xdr:row>105</xdr:row>
      <xdr:rowOff>85811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5411" y="23101300"/>
          <a:ext cx="1742647" cy="822411"/>
        </a:xfrm>
        <a:prstGeom prst="rect">
          <a:avLst/>
        </a:prstGeom>
      </xdr:spPr>
    </xdr:pic>
    <xdr:clientData/>
  </xdr:twoCellAnchor>
  <xdr:twoCellAnchor editAs="oneCell">
    <xdr:from>
      <xdr:col>1</xdr:col>
      <xdr:colOff>128716</xdr:colOff>
      <xdr:row>107</xdr:row>
      <xdr:rowOff>77228</xdr:rowOff>
    </xdr:from>
    <xdr:to>
      <xdr:col>3</xdr:col>
      <xdr:colOff>523446</xdr:colOff>
      <xdr:row>113</xdr:row>
      <xdr:rowOff>68648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8316" y="24359628"/>
          <a:ext cx="1613930" cy="1096320"/>
        </a:xfrm>
        <a:prstGeom prst="rect">
          <a:avLst/>
        </a:prstGeom>
      </xdr:spPr>
    </xdr:pic>
    <xdr:clientData/>
  </xdr:twoCellAnchor>
  <xdr:twoCellAnchor editAs="oneCell">
    <xdr:from>
      <xdr:col>1</xdr:col>
      <xdr:colOff>42905</xdr:colOff>
      <xdr:row>115</xdr:row>
      <xdr:rowOff>102973</xdr:rowOff>
    </xdr:from>
    <xdr:to>
      <xdr:col>3</xdr:col>
      <xdr:colOff>592095</xdr:colOff>
      <xdr:row>120</xdr:row>
      <xdr:rowOff>94392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2505" y="25953823"/>
          <a:ext cx="1768390" cy="912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127000</xdr:rowOff>
    </xdr:from>
    <xdr:to>
      <xdr:col>2</xdr:col>
      <xdr:colOff>1301750</xdr:colOff>
      <xdr:row>15</xdr:row>
      <xdr:rowOff>31750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984250"/>
          <a:ext cx="17970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banivecN\Downloads\2024-03-21%20price-list%20M&#1110;neral%20Insulation%20SD%20UA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АЙТ"/>
      <sheetName val="ФАСАД"/>
      <sheetName val="ПОКРІВЛЯ"/>
      <sheetName val="ПІДЛОГА"/>
      <sheetName val="КЛИН"/>
      <sheetName val="загальний прай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РОКЛАЙТ</v>
          </cell>
          <cell r="C4">
            <v>30</v>
          </cell>
          <cell r="D4">
            <v>1507.2750000000001</v>
          </cell>
          <cell r="E4">
            <v>1205.8200000000002</v>
          </cell>
          <cell r="F4" t="str">
            <v>-</v>
          </cell>
        </row>
        <row r="5">
          <cell r="B5" t="str">
            <v>ТЕХНОЛАЙТ ЕКСТРА</v>
          </cell>
          <cell r="C5">
            <v>30</v>
          </cell>
          <cell r="D5">
            <v>1507.2750000000001</v>
          </cell>
          <cell r="E5">
            <v>1205.8200000000002</v>
          </cell>
          <cell r="F5">
            <v>1130.4562500000002</v>
          </cell>
        </row>
        <row r="6">
          <cell r="B6" t="str">
            <v>ТЕХНОЛАЙТ ОПТИМА</v>
          </cell>
          <cell r="C6">
            <v>35</v>
          </cell>
          <cell r="D6">
            <v>1802.9550000000004</v>
          </cell>
          <cell r="E6">
            <v>1442.3640000000005</v>
          </cell>
          <cell r="F6">
            <v>1352.2162500000004</v>
          </cell>
        </row>
        <row r="7">
          <cell r="B7" t="str">
            <v>ТЕХНОАКУСТИК</v>
          </cell>
          <cell r="C7">
            <v>42</v>
          </cell>
          <cell r="D7">
            <v>2325.0150000000003</v>
          </cell>
          <cell r="E7">
            <v>1860.0120000000004</v>
          </cell>
          <cell r="F7">
            <v>1743.7612500000002</v>
          </cell>
        </row>
        <row r="8">
          <cell r="B8" t="str">
            <v>ТЕХНОБЛОК СТАНДАРТ</v>
          </cell>
          <cell r="C8">
            <v>45</v>
          </cell>
          <cell r="D8">
            <v>2027.0250000000001</v>
          </cell>
          <cell r="E8">
            <v>1621.6200000000001</v>
          </cell>
          <cell r="F8">
            <v>1520.2687500000002</v>
          </cell>
        </row>
        <row r="11">
          <cell r="B11" t="str">
            <v>ТЕХНОВЕНТ Н</v>
          </cell>
          <cell r="C11">
            <v>36</v>
          </cell>
          <cell r="D11">
            <v>1679.3700000000001</v>
          </cell>
          <cell r="E11">
            <v>1343.4960000000001</v>
          </cell>
          <cell r="F11">
            <v>1259.5275000000001</v>
          </cell>
        </row>
        <row r="12">
          <cell r="B12" t="str">
            <v>ТЕХНОВЕНТ ЕКСТРА</v>
          </cell>
          <cell r="C12">
            <v>75</v>
          </cell>
          <cell r="D12">
            <v>3238.6200000000003</v>
          </cell>
          <cell r="E12">
            <v>2590.8960000000006</v>
          </cell>
          <cell r="F12">
            <v>2428.9650000000001</v>
          </cell>
        </row>
        <row r="13">
          <cell r="B13" t="str">
            <v>ТЕХНОВЕНТ ЕКСТРА СП</v>
          </cell>
          <cell r="C13">
            <v>75</v>
          </cell>
          <cell r="D13">
            <v>3625.5450000000005</v>
          </cell>
          <cell r="E13">
            <v>2900.4360000000006</v>
          </cell>
          <cell r="F13">
            <v>2719.1587500000005</v>
          </cell>
        </row>
        <row r="14">
          <cell r="B14" t="str">
            <v>ТЕХНОВЕНТ СТАНДАРТ</v>
          </cell>
          <cell r="C14">
            <v>80</v>
          </cell>
          <cell r="D14">
            <v>3365.6700000000005</v>
          </cell>
          <cell r="E14">
            <v>2692.5360000000005</v>
          </cell>
          <cell r="F14">
            <v>2524.2525000000005</v>
          </cell>
        </row>
        <row r="17">
          <cell r="B17" t="str">
            <v>ТЕХНОФАС КОТЕДЖ</v>
          </cell>
          <cell r="C17">
            <v>105</v>
          </cell>
          <cell r="D17">
            <v>4253.8650000000007</v>
          </cell>
          <cell r="E17">
            <v>3403.0920000000006</v>
          </cell>
          <cell r="F17" t="str">
            <v>-</v>
          </cell>
        </row>
        <row r="18">
          <cell r="B18" t="str">
            <v>ТЕХНОФАС ДЕКОР</v>
          </cell>
          <cell r="C18">
            <v>115</v>
          </cell>
          <cell r="D18">
            <v>4313.9250000000002</v>
          </cell>
          <cell r="E18">
            <v>3451.1400000000003</v>
          </cell>
          <cell r="F18">
            <v>3235.4437500000004</v>
          </cell>
        </row>
        <row r="19">
          <cell r="B19" t="str">
            <v>ТЕХНОФАС ОПТИМА</v>
          </cell>
          <cell r="C19">
            <v>120</v>
          </cell>
          <cell r="D19">
            <v>4509.12</v>
          </cell>
          <cell r="E19">
            <v>3607.2960000000003</v>
          </cell>
          <cell r="F19">
            <v>3381.84</v>
          </cell>
        </row>
        <row r="20">
          <cell r="B20" t="str">
            <v>ТЕХНОФАС ЕФЕКТ</v>
          </cell>
          <cell r="C20">
            <v>135</v>
          </cell>
          <cell r="D20">
            <v>5068.1400000000012</v>
          </cell>
          <cell r="E20">
            <v>4054.5120000000011</v>
          </cell>
          <cell r="F20">
            <v>3801.1050000000009</v>
          </cell>
        </row>
        <row r="21">
          <cell r="B21" t="str">
            <v>ТЕХНОФАС</v>
          </cell>
          <cell r="C21">
            <v>145</v>
          </cell>
          <cell r="D21">
            <v>5431.9650000000011</v>
          </cell>
          <cell r="E21">
            <v>4345.572000000001</v>
          </cell>
          <cell r="F21">
            <v>4073.973750000001</v>
          </cell>
        </row>
        <row r="22">
          <cell r="B22" t="str">
            <v>ТЕХНОРУФ Н ЕКСТРА</v>
          </cell>
          <cell r="C22">
            <v>100</v>
          </cell>
          <cell r="D22">
            <v>4134.8160000000007</v>
          </cell>
          <cell r="E22">
            <v>3307.8528000000006</v>
          </cell>
          <cell r="F22">
            <v>3101.1120000000005</v>
          </cell>
        </row>
        <row r="23">
          <cell r="B23" t="str">
            <v>ТЕХНОРУФ Н ОПТИМА</v>
          </cell>
          <cell r="C23">
            <v>110</v>
          </cell>
          <cell r="D23">
            <v>4188.9120000000012</v>
          </cell>
          <cell r="E23">
            <v>3351.1296000000011</v>
          </cell>
          <cell r="F23">
            <v>3141.6840000000011</v>
          </cell>
        </row>
        <row r="26">
          <cell r="B26" t="str">
            <v>ТЕХНОРУФ ПРОФ</v>
          </cell>
          <cell r="C26">
            <v>160</v>
          </cell>
          <cell r="D26">
            <v>6364.5120000000006</v>
          </cell>
          <cell r="E26">
            <v>5091.6096000000007</v>
          </cell>
          <cell r="F26">
            <v>4773.384</v>
          </cell>
        </row>
        <row r="27">
          <cell r="B27" t="str">
            <v>ТЕХНОРУФ В ЕКСТРА</v>
          </cell>
          <cell r="C27">
            <v>175</v>
          </cell>
          <cell r="D27">
            <v>6756.1200000000008</v>
          </cell>
          <cell r="E27">
            <v>5404.8960000000006</v>
          </cell>
          <cell r="F27">
            <v>5067.09</v>
          </cell>
        </row>
        <row r="28">
          <cell r="B28" t="str">
            <v>ТЕХНОРУФ В ОПТИМА</v>
          </cell>
          <cell r="C28">
            <v>185</v>
          </cell>
          <cell r="D28">
            <v>6887.8320000000012</v>
          </cell>
          <cell r="E28">
            <v>5510.2656000000015</v>
          </cell>
          <cell r="F28">
            <v>5165.8740000000007</v>
          </cell>
        </row>
        <row r="29">
          <cell r="B29" t="str">
            <v>ТЕХНОРУФ В ПРОФ</v>
          </cell>
          <cell r="C29">
            <v>190</v>
          </cell>
          <cell r="D29">
            <v>7246.5120000000015</v>
          </cell>
          <cell r="E29">
            <v>5797.209600000002</v>
          </cell>
          <cell r="F29">
            <v>5434.8840000000009</v>
          </cell>
        </row>
        <row r="30">
          <cell r="B30" t="str">
            <v>ТЕХНОФЛОР СТАНДАРТ</v>
          </cell>
          <cell r="C30">
            <v>110</v>
          </cell>
          <cell r="D30">
            <v>5281.4160000000011</v>
          </cell>
          <cell r="E30">
            <v>4225.1328000000012</v>
          </cell>
          <cell r="F30">
            <v>3961.0620000000008</v>
          </cell>
        </row>
        <row r="31">
          <cell r="B31" t="str">
            <v>ТЕХНОФЛОР ПРОФ</v>
          </cell>
          <cell r="C31">
            <v>170</v>
          </cell>
          <cell r="D31">
            <v>8736.5040000000008</v>
          </cell>
          <cell r="E31">
            <v>6989.2032000000008</v>
          </cell>
          <cell r="F31">
            <v>6552.3780000000006</v>
          </cell>
        </row>
        <row r="32">
          <cell r="B32" t="str">
            <v>ТЕХНОРУФ Клин (1,7%, Element A)</v>
          </cell>
          <cell r="C32">
            <v>100</v>
          </cell>
          <cell r="D32">
            <v>11028.528</v>
          </cell>
          <cell r="E32">
            <v>8822.8224000000009</v>
          </cell>
          <cell r="F32">
            <v>8271.3960000000006</v>
          </cell>
        </row>
        <row r="33">
          <cell r="B33" t="str">
            <v>ТЕХНОРУФ Клин (1,7%, Element B)</v>
          </cell>
          <cell r="C33">
            <v>100</v>
          </cell>
          <cell r="D33">
            <v>10501.68</v>
          </cell>
          <cell r="E33">
            <v>8401.344000000001</v>
          </cell>
          <cell r="F33">
            <v>7876.26</v>
          </cell>
        </row>
        <row r="34">
          <cell r="B34" t="str">
            <v>ТЕХНОРУФ Клин (1,7%, Element C)</v>
          </cell>
          <cell r="C34">
            <v>100</v>
          </cell>
          <cell r="D34">
            <v>9369.1920000000009</v>
          </cell>
          <cell r="E34">
            <v>7495.3536000000013</v>
          </cell>
          <cell r="F34">
            <v>7026.8940000000002</v>
          </cell>
        </row>
        <row r="35">
          <cell r="B35" t="str">
            <v>ТЕХНОРУФ Клин (4,2%, Element A)</v>
          </cell>
          <cell r="C35">
            <v>100</v>
          </cell>
          <cell r="D35">
            <v>11126.136000000002</v>
          </cell>
          <cell r="E35">
            <v>8900.9088000000029</v>
          </cell>
          <cell r="F35">
            <v>8344.6020000000026</v>
          </cell>
        </row>
        <row r="36">
          <cell r="B36" t="str">
            <v>ТЕХНОРУФ Клин (4,2%, Element B)</v>
          </cell>
          <cell r="C36">
            <v>100</v>
          </cell>
          <cell r="D36">
            <v>10360.560000000001</v>
          </cell>
          <cell r="E36">
            <v>8288.4480000000021</v>
          </cell>
          <cell r="F36">
            <v>7770.420000000001</v>
          </cell>
        </row>
        <row r="37">
          <cell r="B37" t="str">
            <v>ТЕХНОРУФ Клин (4,2%, Element C)</v>
          </cell>
          <cell r="C37">
            <v>100</v>
          </cell>
          <cell r="D37">
            <v>9379.7760000000017</v>
          </cell>
          <cell r="E37">
            <v>7503.8208000000013</v>
          </cell>
          <cell r="F37">
            <v>7034.8320000000012</v>
          </cell>
        </row>
        <row r="38">
          <cell r="B38" t="str">
            <v>ТЕХНОРУФ ГАЛТЕЛЬ</v>
          </cell>
          <cell r="C38">
            <v>140</v>
          </cell>
          <cell r="D38">
            <v>10552.248000000001</v>
          </cell>
          <cell r="E38">
            <v>8441.7984000000015</v>
          </cell>
          <cell r="F38">
            <v>7914.1860000000015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weetondale.cz/materials/teploizolyatsii-ni-materiali-z-ekstruzii-nogo-pinopolistirolu/carbon-prof/" TargetMode="External"/><Relationship Id="rId1" Type="http://schemas.openxmlformats.org/officeDocument/2006/relationships/hyperlink" Target="https://www.sweetondale.cz/materials/teploizolyatsii-ni-materiali-z-ekstruzii-nogo-pinopolistirolu/carbon-eco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4"/>
  <sheetViews>
    <sheetView tabSelected="1" view="pageBreakPreview" topLeftCell="A151" zoomScale="98" zoomScaleNormal="70" zoomScaleSheetLayoutView="98" workbookViewId="0">
      <selection activeCell="A162" sqref="A162:XFD162"/>
    </sheetView>
  </sheetViews>
  <sheetFormatPr defaultRowHeight="15" x14ac:dyDescent="0.25"/>
  <cols>
    <col min="2" max="2" width="24.5703125" customWidth="1"/>
    <col min="3" max="3" width="77.42578125" customWidth="1"/>
    <col min="4" max="4" width="17.85546875" customWidth="1"/>
    <col min="5" max="5" width="5.140625" customWidth="1"/>
    <col min="6" max="6" width="4.5703125" customWidth="1"/>
    <col min="7" max="7" width="9" bestFit="1" customWidth="1"/>
  </cols>
  <sheetData>
    <row r="1" spans="1:7" ht="21" x14ac:dyDescent="0.25">
      <c r="A1" s="1"/>
      <c r="B1" s="1"/>
      <c r="C1" s="96" t="s">
        <v>886</v>
      </c>
      <c r="D1" s="1"/>
      <c r="E1" s="1"/>
      <c r="F1" s="1"/>
      <c r="G1" s="1"/>
    </row>
    <row r="2" spans="1:7" ht="110.2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s="7" customFormat="1" ht="18.75" x14ac:dyDescent="0.3">
      <c r="A3" s="5"/>
      <c r="B3" s="5"/>
      <c r="C3" s="10" t="s">
        <v>7</v>
      </c>
      <c r="D3" s="5"/>
      <c r="E3" s="5"/>
      <c r="F3" s="5"/>
      <c r="G3" s="6"/>
    </row>
    <row r="4" spans="1:7" s="7" customFormat="1" ht="21" x14ac:dyDescent="0.35">
      <c r="A4" s="5"/>
      <c r="B4" s="5"/>
      <c r="C4" s="11" t="s">
        <v>8</v>
      </c>
      <c r="D4" s="5"/>
      <c r="E4" s="5"/>
      <c r="F4" s="5"/>
      <c r="G4" s="6"/>
    </row>
    <row r="5" spans="1:7" s="7" customFormat="1" x14ac:dyDescent="0.25">
      <c r="A5" s="4" t="s">
        <v>9</v>
      </c>
      <c r="B5" s="8" t="s">
        <v>10</v>
      </c>
      <c r="C5" s="4" t="s">
        <v>11</v>
      </c>
      <c r="D5" s="4" t="s">
        <v>13</v>
      </c>
      <c r="E5" s="8" t="s">
        <v>14</v>
      </c>
      <c r="F5" s="4">
        <v>25</v>
      </c>
      <c r="G5" s="9">
        <v>246</v>
      </c>
    </row>
    <row r="6" spans="1:7" s="7" customFormat="1" x14ac:dyDescent="0.25">
      <c r="A6" s="4" t="s">
        <v>15</v>
      </c>
      <c r="B6" s="8" t="s">
        <v>16</v>
      </c>
      <c r="C6" s="4" t="s">
        <v>17</v>
      </c>
      <c r="D6" s="4" t="s">
        <v>13</v>
      </c>
      <c r="E6" s="8" t="s">
        <v>14</v>
      </c>
      <c r="F6" s="4">
        <v>25</v>
      </c>
      <c r="G6" s="9">
        <v>352</v>
      </c>
    </row>
    <row r="7" spans="1:7" s="7" customFormat="1" ht="21" x14ac:dyDescent="0.35">
      <c r="A7" s="5"/>
      <c r="B7" s="5"/>
      <c r="C7" s="11" t="s">
        <v>18</v>
      </c>
      <c r="D7" s="5"/>
      <c r="E7" s="5"/>
      <c r="F7" s="5"/>
      <c r="G7" s="6"/>
    </row>
    <row r="8" spans="1:7" s="7" customFormat="1" x14ac:dyDescent="0.25">
      <c r="A8" s="4" t="s">
        <v>21</v>
      </c>
      <c r="B8" s="8" t="s">
        <v>22</v>
      </c>
      <c r="C8" s="4" t="s">
        <v>23</v>
      </c>
      <c r="D8" s="4" t="s">
        <v>24</v>
      </c>
      <c r="E8" s="8" t="s">
        <v>14</v>
      </c>
      <c r="F8" s="4">
        <v>8</v>
      </c>
      <c r="G8" s="9">
        <v>5558</v>
      </c>
    </row>
    <row r="9" spans="1:7" s="7" customFormat="1" x14ac:dyDescent="0.25">
      <c r="A9" s="4" t="s">
        <v>25</v>
      </c>
      <c r="B9" s="8" t="s">
        <v>26</v>
      </c>
      <c r="C9" s="4" t="s">
        <v>27</v>
      </c>
      <c r="D9" s="4" t="s">
        <v>13</v>
      </c>
      <c r="E9" s="8" t="s">
        <v>14</v>
      </c>
      <c r="F9" s="4">
        <v>25</v>
      </c>
      <c r="G9" s="9">
        <v>776</v>
      </c>
    </row>
    <row r="10" spans="1:7" s="7" customFormat="1" x14ac:dyDescent="0.25">
      <c r="A10" s="4" t="s">
        <v>28</v>
      </c>
      <c r="B10" s="8" t="s">
        <v>29</v>
      </c>
      <c r="C10" s="4" t="s">
        <v>30</v>
      </c>
      <c r="D10" s="4" t="s">
        <v>13</v>
      </c>
      <c r="E10" s="8" t="s">
        <v>14</v>
      </c>
      <c r="F10" s="4">
        <v>25</v>
      </c>
      <c r="G10" s="9">
        <v>498</v>
      </c>
    </row>
    <row r="11" spans="1:7" s="7" customFormat="1" x14ac:dyDescent="0.25">
      <c r="A11" s="4" t="s">
        <v>31</v>
      </c>
      <c r="B11" s="8" t="s">
        <v>32</v>
      </c>
      <c r="C11" s="4" t="s">
        <v>33</v>
      </c>
      <c r="D11" s="4" t="s">
        <v>13</v>
      </c>
      <c r="E11" s="8" t="s">
        <v>14</v>
      </c>
      <c r="F11" s="4">
        <v>25</v>
      </c>
      <c r="G11" s="9">
        <v>779</v>
      </c>
    </row>
    <row r="12" spans="1:7" s="7" customFormat="1" x14ac:dyDescent="0.25">
      <c r="A12" s="4" t="s">
        <v>34</v>
      </c>
      <c r="B12" s="8" t="s">
        <v>35</v>
      </c>
      <c r="C12" s="4" t="s">
        <v>36</v>
      </c>
      <c r="D12" s="4" t="s">
        <v>13</v>
      </c>
      <c r="E12" s="8" t="s">
        <v>14</v>
      </c>
      <c r="F12" s="4">
        <v>20</v>
      </c>
      <c r="G12" s="9">
        <v>2368</v>
      </c>
    </row>
    <row r="13" spans="1:7" s="7" customFormat="1" x14ac:dyDescent="0.25">
      <c r="A13" s="4" t="s">
        <v>37</v>
      </c>
      <c r="B13" s="8" t="s">
        <v>19</v>
      </c>
      <c r="C13" s="4" t="s">
        <v>20</v>
      </c>
      <c r="D13" s="4" t="s">
        <v>13</v>
      </c>
      <c r="E13" s="8" t="s">
        <v>14</v>
      </c>
      <c r="F13" s="4">
        <v>25</v>
      </c>
      <c r="G13" s="9">
        <v>648</v>
      </c>
    </row>
    <row r="14" spans="1:7" s="7" customFormat="1" x14ac:dyDescent="0.25">
      <c r="A14" s="4" t="s">
        <v>38</v>
      </c>
      <c r="B14" s="8" t="s">
        <v>39</v>
      </c>
      <c r="C14" s="4" t="s">
        <v>40</v>
      </c>
      <c r="D14" s="4" t="s">
        <v>13</v>
      </c>
      <c r="E14" s="8" t="s">
        <v>14</v>
      </c>
      <c r="F14" s="4">
        <v>25</v>
      </c>
      <c r="G14" s="9">
        <v>1041</v>
      </c>
    </row>
    <row r="15" spans="1:7" s="7" customFormat="1" x14ac:dyDescent="0.25">
      <c r="A15" s="4" t="s">
        <v>41</v>
      </c>
      <c r="B15" s="8" t="s">
        <v>42</v>
      </c>
      <c r="C15" s="4" t="s">
        <v>43</v>
      </c>
      <c r="D15" s="4" t="s">
        <v>13</v>
      </c>
      <c r="E15" s="8" t="s">
        <v>14</v>
      </c>
      <c r="F15" s="4">
        <v>25</v>
      </c>
      <c r="G15" s="9">
        <v>1399</v>
      </c>
    </row>
    <row r="16" spans="1:7" s="7" customFormat="1" ht="21" x14ac:dyDescent="0.35">
      <c r="A16" s="5"/>
      <c r="B16" s="5"/>
      <c r="C16" s="11" t="s">
        <v>44</v>
      </c>
      <c r="D16" s="5"/>
      <c r="E16" s="5"/>
      <c r="F16" s="5"/>
      <c r="G16" s="6"/>
    </row>
    <row r="17" spans="1:7" s="7" customFormat="1" x14ac:dyDescent="0.25">
      <c r="A17" s="4" t="s">
        <v>45</v>
      </c>
      <c r="B17" s="8" t="s">
        <v>46</v>
      </c>
      <c r="C17" s="4" t="s">
        <v>47</v>
      </c>
      <c r="D17" s="4" t="s">
        <v>24</v>
      </c>
      <c r="E17" s="8" t="s">
        <v>14</v>
      </c>
      <c r="F17" s="4">
        <v>2</v>
      </c>
      <c r="G17" s="9">
        <v>312</v>
      </c>
    </row>
    <row r="18" spans="1:7" s="7" customFormat="1" x14ac:dyDescent="0.25">
      <c r="A18" s="4" t="s">
        <v>48</v>
      </c>
      <c r="B18" s="8" t="s">
        <v>46</v>
      </c>
      <c r="C18" s="4" t="s">
        <v>49</v>
      </c>
      <c r="D18" s="4" t="s">
        <v>24</v>
      </c>
      <c r="E18" s="8" t="s">
        <v>14</v>
      </c>
      <c r="F18" s="4">
        <v>2</v>
      </c>
      <c r="G18" s="9">
        <v>312</v>
      </c>
    </row>
    <row r="19" spans="1:7" s="7" customFormat="1" x14ac:dyDescent="0.25">
      <c r="A19" s="4" t="s">
        <v>50</v>
      </c>
      <c r="B19" s="8" t="s">
        <v>46</v>
      </c>
      <c r="C19" s="4" t="s">
        <v>51</v>
      </c>
      <c r="D19" s="4" t="s">
        <v>24</v>
      </c>
      <c r="E19" s="8" t="s">
        <v>14</v>
      </c>
      <c r="F19" s="4">
        <v>2</v>
      </c>
      <c r="G19" s="9">
        <v>312</v>
      </c>
    </row>
    <row r="20" spans="1:7" s="7" customFormat="1" x14ac:dyDescent="0.25">
      <c r="A20" s="4" t="s">
        <v>52</v>
      </c>
      <c r="B20" s="8" t="s">
        <v>46</v>
      </c>
      <c r="C20" s="4" t="s">
        <v>53</v>
      </c>
      <c r="D20" s="4" t="s">
        <v>24</v>
      </c>
      <c r="E20" s="8" t="s">
        <v>14</v>
      </c>
      <c r="F20" s="4">
        <v>2</v>
      </c>
      <c r="G20" s="9">
        <v>312</v>
      </c>
    </row>
    <row r="21" spans="1:7" s="7" customFormat="1" x14ac:dyDescent="0.25">
      <c r="A21" s="4" t="s">
        <v>54</v>
      </c>
      <c r="B21" s="8" t="s">
        <v>55</v>
      </c>
      <c r="C21" s="4" t="s">
        <v>56</v>
      </c>
      <c r="D21" s="4" t="s">
        <v>24</v>
      </c>
      <c r="E21" s="8" t="s">
        <v>14</v>
      </c>
      <c r="F21" s="4">
        <v>2</v>
      </c>
      <c r="G21" s="9">
        <v>337</v>
      </c>
    </row>
    <row r="22" spans="1:7" s="7" customFormat="1" x14ac:dyDescent="0.25">
      <c r="A22" s="4" t="s">
        <v>57</v>
      </c>
      <c r="B22" s="8" t="s">
        <v>55</v>
      </c>
      <c r="C22" s="4" t="s">
        <v>58</v>
      </c>
      <c r="D22" s="4" t="s">
        <v>24</v>
      </c>
      <c r="E22" s="8" t="s">
        <v>14</v>
      </c>
      <c r="F22" s="4">
        <v>2</v>
      </c>
      <c r="G22" s="9">
        <v>337</v>
      </c>
    </row>
    <row r="23" spans="1:7" s="7" customFormat="1" x14ac:dyDescent="0.25">
      <c r="A23" s="4" t="s">
        <v>59</v>
      </c>
      <c r="B23" s="8" t="s">
        <v>55</v>
      </c>
      <c r="C23" s="4" t="s">
        <v>60</v>
      </c>
      <c r="D23" s="4" t="s">
        <v>24</v>
      </c>
      <c r="E23" s="8" t="s">
        <v>14</v>
      </c>
      <c r="F23" s="4">
        <v>2</v>
      </c>
      <c r="G23" s="9">
        <v>337</v>
      </c>
    </row>
    <row r="24" spans="1:7" s="7" customFormat="1" x14ac:dyDescent="0.25">
      <c r="A24" s="4" t="s">
        <v>61</v>
      </c>
      <c r="B24" s="8" t="s">
        <v>55</v>
      </c>
      <c r="C24" s="4" t="s">
        <v>62</v>
      </c>
      <c r="D24" s="4" t="s">
        <v>24</v>
      </c>
      <c r="E24" s="8" t="s">
        <v>14</v>
      </c>
      <c r="F24" s="4">
        <v>2</v>
      </c>
      <c r="G24" s="9">
        <v>337</v>
      </c>
    </row>
    <row r="25" spans="1:7" s="7" customFormat="1" x14ac:dyDescent="0.25">
      <c r="A25" s="4" t="s">
        <v>63</v>
      </c>
      <c r="B25" s="8" t="s">
        <v>55</v>
      </c>
      <c r="C25" s="4" t="s">
        <v>64</v>
      </c>
      <c r="D25" s="4" t="s">
        <v>24</v>
      </c>
      <c r="E25" s="8" t="s">
        <v>14</v>
      </c>
      <c r="F25" s="4">
        <v>2</v>
      </c>
      <c r="G25" s="9">
        <v>337</v>
      </c>
    </row>
    <row r="26" spans="1:7" s="7" customFormat="1" x14ac:dyDescent="0.25">
      <c r="A26" s="4" t="s">
        <v>65</v>
      </c>
      <c r="B26" s="8" t="s">
        <v>55</v>
      </c>
      <c r="C26" s="4" t="s">
        <v>66</v>
      </c>
      <c r="D26" s="4" t="s">
        <v>24</v>
      </c>
      <c r="E26" s="8" t="s">
        <v>14</v>
      </c>
      <c r="F26" s="4">
        <v>2</v>
      </c>
      <c r="G26" s="9">
        <v>337</v>
      </c>
    </row>
    <row r="27" spans="1:7" s="7" customFormat="1" x14ac:dyDescent="0.25">
      <c r="A27" s="4" t="s">
        <v>67</v>
      </c>
      <c r="B27" s="8" t="s">
        <v>55</v>
      </c>
      <c r="C27" s="4" t="s">
        <v>68</v>
      </c>
      <c r="D27" s="4" t="s">
        <v>24</v>
      </c>
      <c r="E27" s="8" t="s">
        <v>14</v>
      </c>
      <c r="F27" s="4">
        <v>2</v>
      </c>
      <c r="G27" s="9">
        <v>337</v>
      </c>
    </row>
    <row r="28" spans="1:7" s="7" customFormat="1" x14ac:dyDescent="0.25">
      <c r="A28" s="4" t="s">
        <v>69</v>
      </c>
      <c r="B28" s="8" t="s">
        <v>55</v>
      </c>
      <c r="C28" s="4" t="s">
        <v>70</v>
      </c>
      <c r="D28" s="4" t="s">
        <v>24</v>
      </c>
      <c r="E28" s="8" t="s">
        <v>14</v>
      </c>
      <c r="F28" s="4">
        <v>2</v>
      </c>
      <c r="G28" s="9">
        <v>337</v>
      </c>
    </row>
    <row r="29" spans="1:7" s="7" customFormat="1" x14ac:dyDescent="0.25">
      <c r="A29" s="4" t="s">
        <v>71</v>
      </c>
      <c r="B29" s="8" t="s">
        <v>55</v>
      </c>
      <c r="C29" s="4" t="s">
        <v>72</v>
      </c>
      <c r="D29" s="4" t="s">
        <v>24</v>
      </c>
      <c r="E29" s="8" t="s">
        <v>14</v>
      </c>
      <c r="F29" s="4">
        <v>2</v>
      </c>
      <c r="G29" s="9">
        <v>337</v>
      </c>
    </row>
    <row r="30" spans="1:7" s="7" customFormat="1" x14ac:dyDescent="0.25">
      <c r="A30" s="4" t="s">
        <v>73</v>
      </c>
      <c r="B30" s="8" t="s">
        <v>46</v>
      </c>
      <c r="C30" s="4" t="s">
        <v>74</v>
      </c>
      <c r="D30" s="4" t="s">
        <v>24</v>
      </c>
      <c r="E30" s="8" t="s">
        <v>14</v>
      </c>
      <c r="F30" s="4">
        <v>5</v>
      </c>
      <c r="G30" s="9">
        <v>652</v>
      </c>
    </row>
    <row r="31" spans="1:7" s="7" customFormat="1" x14ac:dyDescent="0.25">
      <c r="A31" s="4" t="s">
        <v>75</v>
      </c>
      <c r="B31" s="8" t="s">
        <v>46</v>
      </c>
      <c r="C31" s="4" t="s">
        <v>76</v>
      </c>
      <c r="D31" s="4" t="s">
        <v>24</v>
      </c>
      <c r="E31" s="8" t="s">
        <v>14</v>
      </c>
      <c r="F31" s="4">
        <v>5</v>
      </c>
      <c r="G31" s="9">
        <v>652</v>
      </c>
    </row>
    <row r="32" spans="1:7" s="7" customFormat="1" x14ac:dyDescent="0.25">
      <c r="A32" s="4" t="s">
        <v>77</v>
      </c>
      <c r="B32" s="8" t="s">
        <v>46</v>
      </c>
      <c r="C32" s="4" t="s">
        <v>78</v>
      </c>
      <c r="D32" s="4" t="s">
        <v>24</v>
      </c>
      <c r="E32" s="8" t="s">
        <v>14</v>
      </c>
      <c r="F32" s="4">
        <v>5</v>
      </c>
      <c r="G32" s="9">
        <v>652</v>
      </c>
    </row>
    <row r="33" spans="1:7" s="7" customFormat="1" x14ac:dyDescent="0.25">
      <c r="A33" s="4" t="s">
        <v>79</v>
      </c>
      <c r="B33" s="8" t="s">
        <v>46</v>
      </c>
      <c r="C33" s="4" t="s">
        <v>80</v>
      </c>
      <c r="D33" s="4" t="s">
        <v>24</v>
      </c>
      <c r="E33" s="8" t="s">
        <v>14</v>
      </c>
      <c r="F33" s="4">
        <v>5</v>
      </c>
      <c r="G33" s="9">
        <v>652</v>
      </c>
    </row>
    <row r="34" spans="1:7" s="7" customFormat="1" x14ac:dyDescent="0.25">
      <c r="A34" s="4" t="s">
        <v>81</v>
      </c>
      <c r="B34" s="8" t="s">
        <v>46</v>
      </c>
      <c r="C34" s="4" t="s">
        <v>82</v>
      </c>
      <c r="D34" s="4" t="s">
        <v>24</v>
      </c>
      <c r="E34" s="8" t="s">
        <v>14</v>
      </c>
      <c r="F34" s="4">
        <v>5</v>
      </c>
      <c r="G34" s="9">
        <v>652</v>
      </c>
    </row>
    <row r="35" spans="1:7" s="7" customFormat="1" x14ac:dyDescent="0.25">
      <c r="A35" s="4" t="s">
        <v>83</v>
      </c>
      <c r="B35" s="8" t="s">
        <v>84</v>
      </c>
      <c r="C35" s="4" t="s">
        <v>85</v>
      </c>
      <c r="D35" s="4" t="s">
        <v>86</v>
      </c>
      <c r="E35" s="8" t="s">
        <v>14</v>
      </c>
      <c r="F35" s="4">
        <v>2</v>
      </c>
      <c r="G35" s="9">
        <v>177</v>
      </c>
    </row>
    <row r="36" spans="1:7" s="7" customFormat="1" x14ac:dyDescent="0.25">
      <c r="A36" s="4" t="s">
        <v>87</v>
      </c>
      <c r="B36" s="8" t="s">
        <v>84</v>
      </c>
      <c r="C36" s="4" t="s">
        <v>88</v>
      </c>
      <c r="D36" s="4" t="s">
        <v>86</v>
      </c>
      <c r="E36" s="8" t="s">
        <v>14</v>
      </c>
      <c r="F36" s="4">
        <v>2</v>
      </c>
      <c r="G36" s="9">
        <v>177</v>
      </c>
    </row>
    <row r="37" spans="1:7" s="7" customFormat="1" x14ac:dyDescent="0.25">
      <c r="A37" s="4" t="s">
        <v>89</v>
      </c>
      <c r="B37" s="8" t="s">
        <v>84</v>
      </c>
      <c r="C37" s="4" t="s">
        <v>90</v>
      </c>
      <c r="D37" s="4" t="s">
        <v>86</v>
      </c>
      <c r="E37" s="8" t="s">
        <v>14</v>
      </c>
      <c r="F37" s="4">
        <v>2</v>
      </c>
      <c r="G37" s="9">
        <v>177</v>
      </c>
    </row>
    <row r="38" spans="1:7" s="7" customFormat="1" x14ac:dyDescent="0.25">
      <c r="A38" s="4" t="s">
        <v>91</v>
      </c>
      <c r="B38" s="8" t="s">
        <v>84</v>
      </c>
      <c r="C38" s="4" t="s">
        <v>92</v>
      </c>
      <c r="D38" s="4" t="s">
        <v>86</v>
      </c>
      <c r="E38" s="8" t="s">
        <v>14</v>
      </c>
      <c r="F38" s="4">
        <v>2</v>
      </c>
      <c r="G38" s="9">
        <v>177</v>
      </c>
    </row>
    <row r="39" spans="1:7" s="7" customFormat="1" x14ac:dyDescent="0.25">
      <c r="A39" s="4" t="s">
        <v>93</v>
      </c>
      <c r="B39" s="8" t="s">
        <v>84</v>
      </c>
      <c r="C39" s="4" t="s">
        <v>94</v>
      </c>
      <c r="D39" s="4" t="s">
        <v>86</v>
      </c>
      <c r="E39" s="8" t="s">
        <v>14</v>
      </c>
      <c r="F39" s="4">
        <v>2</v>
      </c>
      <c r="G39" s="9">
        <v>177</v>
      </c>
    </row>
    <row r="40" spans="1:7" s="7" customFormat="1" x14ac:dyDescent="0.25">
      <c r="A40" s="4" t="s">
        <v>95</v>
      </c>
      <c r="B40" s="8" t="s">
        <v>84</v>
      </c>
      <c r="C40" s="4" t="s">
        <v>96</v>
      </c>
      <c r="D40" s="4" t="s">
        <v>86</v>
      </c>
      <c r="E40" s="8" t="s">
        <v>14</v>
      </c>
      <c r="F40" s="4">
        <v>2</v>
      </c>
      <c r="G40" s="9">
        <v>177</v>
      </c>
    </row>
    <row r="41" spans="1:7" s="7" customFormat="1" x14ac:dyDescent="0.25">
      <c r="A41" s="4" t="s">
        <v>97</v>
      </c>
      <c r="B41" s="8" t="s">
        <v>84</v>
      </c>
      <c r="C41" s="4" t="s">
        <v>98</v>
      </c>
      <c r="D41" s="4" t="s">
        <v>86</v>
      </c>
      <c r="E41" s="8" t="s">
        <v>14</v>
      </c>
      <c r="F41" s="4">
        <v>2</v>
      </c>
      <c r="G41" s="9">
        <v>177</v>
      </c>
    </row>
    <row r="42" spans="1:7" s="7" customFormat="1" x14ac:dyDescent="0.25">
      <c r="A42" s="4" t="s">
        <v>99</v>
      </c>
      <c r="B42" s="8" t="s">
        <v>84</v>
      </c>
      <c r="C42" s="4" t="s">
        <v>100</v>
      </c>
      <c r="D42" s="4" t="s">
        <v>86</v>
      </c>
      <c r="E42" s="8" t="s">
        <v>14</v>
      </c>
      <c r="F42" s="4">
        <v>2</v>
      </c>
      <c r="G42" s="9">
        <v>177</v>
      </c>
    </row>
    <row r="43" spans="1:7" s="7" customFormat="1" x14ac:dyDescent="0.25">
      <c r="A43" s="4" t="s">
        <v>101</v>
      </c>
      <c r="B43" s="8" t="s">
        <v>84</v>
      </c>
      <c r="C43" s="4" t="s">
        <v>102</v>
      </c>
      <c r="D43" s="4" t="s">
        <v>86</v>
      </c>
      <c r="E43" s="8" t="s">
        <v>14</v>
      </c>
      <c r="F43" s="4">
        <v>2</v>
      </c>
      <c r="G43" s="9">
        <v>177</v>
      </c>
    </row>
    <row r="44" spans="1:7" s="7" customFormat="1" x14ac:dyDescent="0.25">
      <c r="A44" s="4" t="s">
        <v>103</v>
      </c>
      <c r="B44" s="8" t="s">
        <v>84</v>
      </c>
      <c r="C44" s="4" t="s">
        <v>104</v>
      </c>
      <c r="D44" s="4" t="s">
        <v>86</v>
      </c>
      <c r="E44" s="8" t="s">
        <v>14</v>
      </c>
      <c r="F44" s="4">
        <v>2</v>
      </c>
      <c r="G44" s="9">
        <v>177</v>
      </c>
    </row>
    <row r="45" spans="1:7" s="7" customFormat="1" x14ac:dyDescent="0.25">
      <c r="A45" s="4" t="s">
        <v>105</v>
      </c>
      <c r="B45" s="8" t="s">
        <v>84</v>
      </c>
      <c r="C45" s="4" t="s">
        <v>106</v>
      </c>
      <c r="D45" s="4" t="s">
        <v>86</v>
      </c>
      <c r="E45" s="8" t="s">
        <v>14</v>
      </c>
      <c r="F45" s="4">
        <v>2</v>
      </c>
      <c r="G45" s="9">
        <v>177</v>
      </c>
    </row>
    <row r="46" spans="1:7" s="7" customFormat="1" x14ac:dyDescent="0.25">
      <c r="A46" s="4" t="s">
        <v>107</v>
      </c>
      <c r="B46" s="8" t="s">
        <v>84</v>
      </c>
      <c r="C46" s="4" t="s">
        <v>108</v>
      </c>
      <c r="D46" s="4" t="s">
        <v>86</v>
      </c>
      <c r="E46" s="8" t="s">
        <v>14</v>
      </c>
      <c r="F46" s="4">
        <v>2</v>
      </c>
      <c r="G46" s="9">
        <v>177</v>
      </c>
    </row>
    <row r="47" spans="1:7" s="7" customFormat="1" x14ac:dyDescent="0.25">
      <c r="A47" s="4" t="s">
        <v>109</v>
      </c>
      <c r="B47" s="8" t="s">
        <v>84</v>
      </c>
      <c r="C47" s="4" t="s">
        <v>110</v>
      </c>
      <c r="D47" s="4" t="s">
        <v>86</v>
      </c>
      <c r="E47" s="8" t="s">
        <v>14</v>
      </c>
      <c r="F47" s="4">
        <v>2</v>
      </c>
      <c r="G47" s="9">
        <v>177</v>
      </c>
    </row>
    <row r="48" spans="1:7" s="7" customFormat="1" x14ac:dyDescent="0.25">
      <c r="A48" s="4" t="s">
        <v>111</v>
      </c>
      <c r="B48" s="8" t="s">
        <v>84</v>
      </c>
      <c r="C48" s="4" t="s">
        <v>100</v>
      </c>
      <c r="D48" s="4" t="s">
        <v>86</v>
      </c>
      <c r="E48" s="8" t="s">
        <v>14</v>
      </c>
      <c r="F48" s="4">
        <v>5</v>
      </c>
      <c r="G48" s="9">
        <v>438</v>
      </c>
    </row>
    <row r="49" spans="1:7" s="7" customFormat="1" x14ac:dyDescent="0.25">
      <c r="A49" s="4" t="s">
        <v>112</v>
      </c>
      <c r="B49" s="8" t="s">
        <v>84</v>
      </c>
      <c r="C49" s="4" t="s">
        <v>102</v>
      </c>
      <c r="D49" s="4" t="s">
        <v>86</v>
      </c>
      <c r="E49" s="8" t="s">
        <v>14</v>
      </c>
      <c r="F49" s="4">
        <v>5</v>
      </c>
      <c r="G49" s="9">
        <v>438</v>
      </c>
    </row>
    <row r="50" spans="1:7" s="7" customFormat="1" x14ac:dyDescent="0.25">
      <c r="A50" s="4" t="s">
        <v>113</v>
      </c>
      <c r="B50" s="8" t="s">
        <v>84</v>
      </c>
      <c r="C50" s="4" t="s">
        <v>88</v>
      </c>
      <c r="D50" s="4" t="s">
        <v>86</v>
      </c>
      <c r="E50" s="8" t="s">
        <v>14</v>
      </c>
      <c r="F50" s="4">
        <v>5</v>
      </c>
      <c r="G50" s="9">
        <v>438</v>
      </c>
    </row>
    <row r="51" spans="1:7" s="7" customFormat="1" x14ac:dyDescent="0.25">
      <c r="A51" s="4" t="s">
        <v>114</v>
      </c>
      <c r="B51" s="8" t="s">
        <v>84</v>
      </c>
      <c r="C51" s="4" t="s">
        <v>98</v>
      </c>
      <c r="D51" s="4" t="s">
        <v>86</v>
      </c>
      <c r="E51" s="8" t="s">
        <v>14</v>
      </c>
      <c r="F51" s="4">
        <v>5</v>
      </c>
      <c r="G51" s="9">
        <v>438</v>
      </c>
    </row>
    <row r="52" spans="1:7" s="7" customFormat="1" x14ac:dyDescent="0.25">
      <c r="A52" s="4" t="s">
        <v>115</v>
      </c>
      <c r="B52" s="8" t="s">
        <v>84</v>
      </c>
      <c r="C52" s="4" t="s">
        <v>85</v>
      </c>
      <c r="D52" s="4" t="s">
        <v>86</v>
      </c>
      <c r="E52" s="8" t="s">
        <v>14</v>
      </c>
      <c r="F52" s="4">
        <v>5</v>
      </c>
      <c r="G52" s="9">
        <v>438</v>
      </c>
    </row>
    <row r="53" spans="1:7" s="7" customFormat="1" x14ac:dyDescent="0.25">
      <c r="A53" s="4" t="s">
        <v>116</v>
      </c>
      <c r="B53" s="8" t="s">
        <v>84</v>
      </c>
      <c r="C53" s="4" t="s">
        <v>117</v>
      </c>
      <c r="D53" s="4" t="s">
        <v>86</v>
      </c>
      <c r="E53" s="8" t="s">
        <v>14</v>
      </c>
      <c r="F53" s="4">
        <v>2</v>
      </c>
      <c r="G53" s="9">
        <v>177</v>
      </c>
    </row>
    <row r="54" spans="1:7" s="7" customFormat="1" x14ac:dyDescent="0.25">
      <c r="A54" s="4" t="s">
        <v>118</v>
      </c>
      <c r="B54" s="8" t="s">
        <v>84</v>
      </c>
      <c r="C54" s="4" t="s">
        <v>119</v>
      </c>
      <c r="D54" s="4" t="s">
        <v>86</v>
      </c>
      <c r="E54" s="8" t="s">
        <v>14</v>
      </c>
      <c r="F54" s="4">
        <v>2</v>
      </c>
      <c r="G54" s="9">
        <v>177</v>
      </c>
    </row>
    <row r="55" spans="1:7" s="7" customFormat="1" x14ac:dyDescent="0.25">
      <c r="A55" s="4" t="s">
        <v>120</v>
      </c>
      <c r="B55" s="8" t="s">
        <v>84</v>
      </c>
      <c r="C55" s="4" t="s">
        <v>121</v>
      </c>
      <c r="D55" s="4" t="s">
        <v>86</v>
      </c>
      <c r="E55" s="8" t="s">
        <v>14</v>
      </c>
      <c r="F55" s="4">
        <v>2</v>
      </c>
      <c r="G55" s="9">
        <v>177</v>
      </c>
    </row>
    <row r="56" spans="1:7" s="7" customFormat="1" x14ac:dyDescent="0.25">
      <c r="A56" s="4" t="s">
        <v>122</v>
      </c>
      <c r="B56" s="8" t="s">
        <v>84</v>
      </c>
      <c r="C56" s="4" t="s">
        <v>123</v>
      </c>
      <c r="D56" s="4" t="s">
        <v>86</v>
      </c>
      <c r="E56" s="8" t="s">
        <v>14</v>
      </c>
      <c r="F56" s="4">
        <v>2</v>
      </c>
      <c r="G56" s="9">
        <v>177</v>
      </c>
    </row>
    <row r="57" spans="1:7" s="7" customFormat="1" x14ac:dyDescent="0.25">
      <c r="A57" s="4" t="s">
        <v>124</v>
      </c>
      <c r="B57" s="8" t="s">
        <v>84</v>
      </c>
      <c r="C57" s="4" t="s">
        <v>125</v>
      </c>
      <c r="D57" s="4" t="s">
        <v>86</v>
      </c>
      <c r="E57" s="8" t="s">
        <v>14</v>
      </c>
      <c r="F57" s="4">
        <v>2</v>
      </c>
      <c r="G57" s="9">
        <v>177</v>
      </c>
    </row>
    <row r="58" spans="1:7" s="7" customFormat="1" x14ac:dyDescent="0.25">
      <c r="A58" s="4" t="s">
        <v>126</v>
      </c>
      <c r="B58" s="8" t="s">
        <v>84</v>
      </c>
      <c r="C58" s="4" t="s">
        <v>127</v>
      </c>
      <c r="D58" s="4" t="s">
        <v>86</v>
      </c>
      <c r="E58" s="8" t="s">
        <v>14</v>
      </c>
      <c r="F58" s="4">
        <v>2</v>
      </c>
      <c r="G58" s="9">
        <v>177</v>
      </c>
    </row>
    <row r="59" spans="1:7" s="7" customFormat="1" x14ac:dyDescent="0.25">
      <c r="A59" s="4" t="s">
        <v>128</v>
      </c>
      <c r="B59" s="8" t="s">
        <v>84</v>
      </c>
      <c r="C59" s="4" t="s">
        <v>129</v>
      </c>
      <c r="D59" s="4" t="s">
        <v>86</v>
      </c>
      <c r="E59" s="8" t="s">
        <v>14</v>
      </c>
      <c r="F59" s="4">
        <v>2</v>
      </c>
      <c r="G59" s="9">
        <v>177</v>
      </c>
    </row>
    <row r="60" spans="1:7" s="7" customFormat="1" x14ac:dyDescent="0.25">
      <c r="A60" s="4" t="s">
        <v>130</v>
      </c>
      <c r="B60" s="8" t="s">
        <v>84</v>
      </c>
      <c r="C60" s="4" t="s">
        <v>131</v>
      </c>
      <c r="D60" s="4" t="s">
        <v>86</v>
      </c>
      <c r="E60" s="8" t="s">
        <v>14</v>
      </c>
      <c r="F60" s="4">
        <v>2</v>
      </c>
      <c r="G60" s="9">
        <v>177</v>
      </c>
    </row>
    <row r="61" spans="1:7" s="7" customFormat="1" x14ac:dyDescent="0.25">
      <c r="A61" s="4" t="s">
        <v>132</v>
      </c>
      <c r="B61" s="8" t="s">
        <v>84</v>
      </c>
      <c r="C61" s="4" t="s">
        <v>133</v>
      </c>
      <c r="D61" s="4" t="s">
        <v>86</v>
      </c>
      <c r="E61" s="8" t="s">
        <v>14</v>
      </c>
      <c r="F61" s="4">
        <v>2</v>
      </c>
      <c r="G61" s="9">
        <v>177</v>
      </c>
    </row>
    <row r="62" spans="1:7" s="7" customFormat="1" x14ac:dyDescent="0.25">
      <c r="A62" s="4" t="s">
        <v>134</v>
      </c>
      <c r="B62" s="8" t="s">
        <v>46</v>
      </c>
      <c r="C62" s="4" t="s">
        <v>135</v>
      </c>
      <c r="D62" s="4" t="s">
        <v>24</v>
      </c>
      <c r="E62" s="8" t="s">
        <v>14</v>
      </c>
      <c r="F62" s="4">
        <v>2</v>
      </c>
      <c r="G62" s="9">
        <v>312</v>
      </c>
    </row>
    <row r="63" spans="1:7" s="7" customFormat="1" x14ac:dyDescent="0.25">
      <c r="A63" s="4" t="s">
        <v>136</v>
      </c>
      <c r="B63" s="8" t="s">
        <v>46</v>
      </c>
      <c r="C63" s="4" t="s">
        <v>137</v>
      </c>
      <c r="D63" s="4" t="s">
        <v>24</v>
      </c>
      <c r="E63" s="8" t="s">
        <v>14</v>
      </c>
      <c r="F63" s="4">
        <v>2</v>
      </c>
      <c r="G63" s="9">
        <v>312</v>
      </c>
    </row>
    <row r="64" spans="1:7" s="7" customFormat="1" ht="15" customHeight="1" x14ac:dyDescent="0.25">
      <c r="A64" s="4" t="s">
        <v>138</v>
      </c>
      <c r="B64" s="8" t="s">
        <v>46</v>
      </c>
      <c r="C64" s="4" t="s">
        <v>139</v>
      </c>
      <c r="D64" s="4" t="s">
        <v>24</v>
      </c>
      <c r="E64" s="8" t="s">
        <v>14</v>
      </c>
      <c r="F64" s="4">
        <v>2</v>
      </c>
      <c r="G64" s="9">
        <v>312</v>
      </c>
    </row>
    <row r="65" spans="1:7" s="7" customFormat="1" x14ac:dyDescent="0.25">
      <c r="A65" s="4" t="s">
        <v>140</v>
      </c>
      <c r="B65" s="8" t="s">
        <v>46</v>
      </c>
      <c r="C65" s="4" t="s">
        <v>141</v>
      </c>
      <c r="D65" s="4" t="s">
        <v>24</v>
      </c>
      <c r="E65" s="8" t="s">
        <v>14</v>
      </c>
      <c r="F65" s="4">
        <v>5</v>
      </c>
      <c r="G65" s="9">
        <v>652</v>
      </c>
    </row>
    <row r="66" spans="1:7" s="7" customFormat="1" x14ac:dyDescent="0.25">
      <c r="A66" s="4" t="s">
        <v>142</v>
      </c>
      <c r="B66" s="8" t="s">
        <v>46</v>
      </c>
      <c r="C66" s="4" t="s">
        <v>143</v>
      </c>
      <c r="D66" s="4" t="s">
        <v>24</v>
      </c>
      <c r="E66" s="8" t="s">
        <v>14</v>
      </c>
      <c r="F66" s="4">
        <v>5</v>
      </c>
      <c r="G66" s="9">
        <v>652</v>
      </c>
    </row>
    <row r="67" spans="1:7" s="7" customFormat="1" x14ac:dyDescent="0.25">
      <c r="A67" s="4" t="s">
        <v>144</v>
      </c>
      <c r="B67" s="8" t="s">
        <v>46</v>
      </c>
      <c r="C67" s="4" t="s">
        <v>47</v>
      </c>
      <c r="D67" s="4" t="s">
        <v>24</v>
      </c>
      <c r="E67" s="8" t="s">
        <v>14</v>
      </c>
      <c r="F67" s="4">
        <v>5</v>
      </c>
      <c r="G67" s="9">
        <v>652</v>
      </c>
    </row>
    <row r="68" spans="1:7" s="7" customFormat="1" x14ac:dyDescent="0.25">
      <c r="A68" s="4" t="s">
        <v>145</v>
      </c>
      <c r="B68" s="8" t="s">
        <v>46</v>
      </c>
      <c r="C68" s="4" t="s">
        <v>53</v>
      </c>
      <c r="D68" s="4" t="s">
        <v>24</v>
      </c>
      <c r="E68" s="8" t="s">
        <v>14</v>
      </c>
      <c r="F68" s="4">
        <v>5</v>
      </c>
      <c r="G68" s="9">
        <v>652</v>
      </c>
    </row>
    <row r="69" spans="1:7" s="7" customFormat="1" x14ac:dyDescent="0.25">
      <c r="A69" s="4" t="s">
        <v>146</v>
      </c>
      <c r="B69" s="8" t="s">
        <v>46</v>
      </c>
      <c r="C69" s="4" t="s">
        <v>147</v>
      </c>
      <c r="D69" s="4" t="s">
        <v>24</v>
      </c>
      <c r="E69" s="8" t="s">
        <v>14</v>
      </c>
      <c r="F69" s="4">
        <v>5</v>
      </c>
      <c r="G69" s="9">
        <v>652</v>
      </c>
    </row>
    <row r="70" spans="1:7" s="7" customFormat="1" x14ac:dyDescent="0.25">
      <c r="A70" s="4" t="s">
        <v>148</v>
      </c>
      <c r="B70" s="8" t="s">
        <v>46</v>
      </c>
      <c r="C70" s="4" t="s">
        <v>149</v>
      </c>
      <c r="D70" s="4" t="s">
        <v>24</v>
      </c>
      <c r="E70" s="8" t="s">
        <v>14</v>
      </c>
      <c r="F70" s="4">
        <v>5</v>
      </c>
      <c r="G70" s="9">
        <v>652</v>
      </c>
    </row>
    <row r="71" spans="1:7" s="7" customFormat="1" x14ac:dyDescent="0.25">
      <c r="A71" s="4" t="s">
        <v>150</v>
      </c>
      <c r="B71" s="8" t="s">
        <v>46</v>
      </c>
      <c r="C71" s="4" t="s">
        <v>51</v>
      </c>
      <c r="D71" s="4" t="s">
        <v>24</v>
      </c>
      <c r="E71" s="8" t="s">
        <v>14</v>
      </c>
      <c r="F71" s="4">
        <v>5</v>
      </c>
      <c r="G71" s="9">
        <v>652</v>
      </c>
    </row>
    <row r="72" spans="1:7" s="7" customFormat="1" x14ac:dyDescent="0.25">
      <c r="A72" s="4" t="s">
        <v>151</v>
      </c>
      <c r="B72" s="8" t="s">
        <v>46</v>
      </c>
      <c r="C72" s="4" t="s">
        <v>137</v>
      </c>
      <c r="D72" s="4" t="s">
        <v>24</v>
      </c>
      <c r="E72" s="8" t="s">
        <v>14</v>
      </c>
      <c r="F72" s="4">
        <v>5</v>
      </c>
      <c r="G72" s="9">
        <v>652</v>
      </c>
    </row>
    <row r="73" spans="1:7" s="7" customFormat="1" x14ac:dyDescent="0.25">
      <c r="A73" s="4" t="s">
        <v>152</v>
      </c>
      <c r="B73" s="8" t="s">
        <v>153</v>
      </c>
      <c r="C73" s="4" t="s">
        <v>154</v>
      </c>
      <c r="D73" s="4" t="s">
        <v>24</v>
      </c>
      <c r="E73" s="8" t="s">
        <v>14</v>
      </c>
      <c r="F73" s="4">
        <v>2</v>
      </c>
      <c r="G73" s="9">
        <v>312</v>
      </c>
    </row>
    <row r="74" spans="1:7" s="7" customFormat="1" x14ac:dyDescent="0.25">
      <c r="A74" s="4" t="s">
        <v>155</v>
      </c>
      <c r="B74" s="8" t="s">
        <v>153</v>
      </c>
      <c r="C74" s="4" t="s">
        <v>156</v>
      </c>
      <c r="D74" s="4" t="s">
        <v>24</v>
      </c>
      <c r="E74" s="8" t="s">
        <v>14</v>
      </c>
      <c r="F74" s="4">
        <v>2</v>
      </c>
      <c r="G74" s="9">
        <v>312</v>
      </c>
    </row>
    <row r="75" spans="1:7" s="7" customFormat="1" x14ac:dyDescent="0.25">
      <c r="A75" s="4" t="s">
        <v>157</v>
      </c>
      <c r="B75" s="8" t="s">
        <v>153</v>
      </c>
      <c r="C75" s="4" t="s">
        <v>158</v>
      </c>
      <c r="D75" s="4" t="s">
        <v>24</v>
      </c>
      <c r="E75" s="8" t="s">
        <v>14</v>
      </c>
      <c r="F75" s="4">
        <v>2</v>
      </c>
      <c r="G75" s="9">
        <v>312</v>
      </c>
    </row>
    <row r="76" spans="1:7" s="7" customFormat="1" x14ac:dyDescent="0.25">
      <c r="A76" s="4" t="s">
        <v>159</v>
      </c>
      <c r="B76" s="8" t="s">
        <v>153</v>
      </c>
      <c r="C76" s="4" t="s">
        <v>160</v>
      </c>
      <c r="D76" s="4" t="s">
        <v>24</v>
      </c>
      <c r="E76" s="8" t="s">
        <v>14</v>
      </c>
      <c r="F76" s="4">
        <v>2</v>
      </c>
      <c r="G76" s="9">
        <v>312</v>
      </c>
    </row>
    <row r="77" spans="1:7" s="7" customFormat="1" x14ac:dyDescent="0.25">
      <c r="A77" s="4" t="s">
        <v>161</v>
      </c>
      <c r="B77" s="8" t="s">
        <v>153</v>
      </c>
      <c r="C77" s="4" t="s">
        <v>162</v>
      </c>
      <c r="D77" s="4" t="s">
        <v>24</v>
      </c>
      <c r="E77" s="8" t="s">
        <v>14</v>
      </c>
      <c r="F77" s="4">
        <v>2</v>
      </c>
      <c r="G77" s="9">
        <v>312</v>
      </c>
    </row>
    <row r="78" spans="1:7" s="7" customFormat="1" x14ac:dyDescent="0.25">
      <c r="A78" s="4" t="s">
        <v>163</v>
      </c>
      <c r="B78" s="8" t="s">
        <v>153</v>
      </c>
      <c r="C78" s="4" t="s">
        <v>164</v>
      </c>
      <c r="D78" s="4" t="s">
        <v>24</v>
      </c>
      <c r="E78" s="8" t="s">
        <v>14</v>
      </c>
      <c r="F78" s="4">
        <v>2</v>
      </c>
      <c r="G78" s="9">
        <v>312</v>
      </c>
    </row>
    <row r="79" spans="1:7" s="7" customFormat="1" x14ac:dyDescent="0.25">
      <c r="A79" s="4" t="s">
        <v>165</v>
      </c>
      <c r="B79" s="8" t="s">
        <v>153</v>
      </c>
      <c r="C79" s="4" t="s">
        <v>166</v>
      </c>
      <c r="D79" s="4" t="s">
        <v>24</v>
      </c>
      <c r="E79" s="8" t="s">
        <v>14</v>
      </c>
      <c r="F79" s="4">
        <v>2</v>
      </c>
      <c r="G79" s="9">
        <v>312</v>
      </c>
    </row>
    <row r="80" spans="1:7" s="7" customFormat="1" x14ac:dyDescent="0.25">
      <c r="A80" s="4" t="s">
        <v>167</v>
      </c>
      <c r="B80" s="8" t="s">
        <v>153</v>
      </c>
      <c r="C80" s="4" t="s">
        <v>168</v>
      </c>
      <c r="D80" s="4" t="s">
        <v>24</v>
      </c>
      <c r="E80" s="8" t="s">
        <v>14</v>
      </c>
      <c r="F80" s="4">
        <v>2</v>
      </c>
      <c r="G80" s="9">
        <v>312</v>
      </c>
    </row>
    <row r="81" spans="1:7" s="7" customFormat="1" x14ac:dyDescent="0.25">
      <c r="A81" s="4" t="s">
        <v>169</v>
      </c>
      <c r="B81" s="8" t="s">
        <v>153</v>
      </c>
      <c r="C81" s="4" t="s">
        <v>170</v>
      </c>
      <c r="D81" s="4" t="s">
        <v>24</v>
      </c>
      <c r="E81" s="8" t="s">
        <v>14</v>
      </c>
      <c r="F81" s="4">
        <v>2</v>
      </c>
      <c r="G81" s="9">
        <v>312</v>
      </c>
    </row>
    <row r="82" spans="1:7" s="7" customFormat="1" x14ac:dyDescent="0.25">
      <c r="A82" s="4" t="s">
        <v>171</v>
      </c>
      <c r="B82" s="8" t="s">
        <v>46</v>
      </c>
      <c r="C82" s="4" t="s">
        <v>78</v>
      </c>
      <c r="D82" s="4" t="s">
        <v>24</v>
      </c>
      <c r="E82" s="8" t="s">
        <v>14</v>
      </c>
      <c r="F82" s="4">
        <v>2</v>
      </c>
      <c r="G82" s="9">
        <v>312</v>
      </c>
    </row>
    <row r="83" spans="1:7" s="7" customFormat="1" x14ac:dyDescent="0.25">
      <c r="A83" s="4" t="s">
        <v>172</v>
      </c>
      <c r="B83" s="8" t="s">
        <v>46</v>
      </c>
      <c r="C83" s="4" t="s">
        <v>82</v>
      </c>
      <c r="D83" s="4" t="s">
        <v>24</v>
      </c>
      <c r="E83" s="8" t="s">
        <v>14</v>
      </c>
      <c r="F83" s="4">
        <v>2</v>
      </c>
      <c r="G83" s="9">
        <v>312</v>
      </c>
    </row>
    <row r="84" spans="1:7" s="7" customFormat="1" x14ac:dyDescent="0.25">
      <c r="A84" s="4" t="s">
        <v>173</v>
      </c>
      <c r="B84" s="8" t="s">
        <v>46</v>
      </c>
      <c r="C84" s="4" t="s">
        <v>147</v>
      </c>
      <c r="D84" s="4" t="s">
        <v>24</v>
      </c>
      <c r="E84" s="8" t="s">
        <v>14</v>
      </c>
      <c r="F84" s="4">
        <v>2</v>
      </c>
      <c r="G84" s="9">
        <v>312</v>
      </c>
    </row>
    <row r="85" spans="1:7" s="7" customFormat="1" x14ac:dyDescent="0.25">
      <c r="A85" s="4" t="s">
        <v>174</v>
      </c>
      <c r="B85" s="8" t="s">
        <v>46</v>
      </c>
      <c r="C85" s="4" t="s">
        <v>175</v>
      </c>
      <c r="D85" s="4" t="s">
        <v>24</v>
      </c>
      <c r="E85" s="8" t="s">
        <v>14</v>
      </c>
      <c r="F85" s="4">
        <v>2</v>
      </c>
      <c r="G85" s="9">
        <v>312</v>
      </c>
    </row>
    <row r="86" spans="1:7" s="7" customFormat="1" x14ac:dyDescent="0.25">
      <c r="A86" s="4" t="s">
        <v>176</v>
      </c>
      <c r="B86" s="8" t="s">
        <v>46</v>
      </c>
      <c r="C86" s="4" t="s">
        <v>143</v>
      </c>
      <c r="D86" s="4" t="s">
        <v>24</v>
      </c>
      <c r="E86" s="8" t="s">
        <v>14</v>
      </c>
      <c r="F86" s="4">
        <v>2</v>
      </c>
      <c r="G86" s="9">
        <v>312</v>
      </c>
    </row>
    <row r="87" spans="1:7" s="7" customFormat="1" x14ac:dyDescent="0.25">
      <c r="A87" s="4" t="s">
        <v>177</v>
      </c>
      <c r="B87" s="8" t="s">
        <v>46</v>
      </c>
      <c r="C87" s="4" t="s">
        <v>80</v>
      </c>
      <c r="D87" s="4" t="s">
        <v>24</v>
      </c>
      <c r="E87" s="8" t="s">
        <v>14</v>
      </c>
      <c r="F87" s="4">
        <v>2</v>
      </c>
      <c r="G87" s="9">
        <v>312</v>
      </c>
    </row>
    <row r="88" spans="1:7" s="7" customFormat="1" x14ac:dyDescent="0.25">
      <c r="A88" s="4" t="s">
        <v>178</v>
      </c>
      <c r="B88" s="8" t="s">
        <v>46</v>
      </c>
      <c r="C88" s="4" t="s">
        <v>179</v>
      </c>
      <c r="D88" s="4" t="s">
        <v>24</v>
      </c>
      <c r="E88" s="8" t="s">
        <v>14</v>
      </c>
      <c r="F88" s="4">
        <v>2</v>
      </c>
      <c r="G88" s="9">
        <v>312</v>
      </c>
    </row>
    <row r="89" spans="1:7" s="7" customFormat="1" x14ac:dyDescent="0.25">
      <c r="A89" s="4" t="s">
        <v>180</v>
      </c>
      <c r="B89" s="8" t="s">
        <v>46</v>
      </c>
      <c r="C89" s="4" t="s">
        <v>181</v>
      </c>
      <c r="D89" s="4" t="s">
        <v>24</v>
      </c>
      <c r="E89" s="8" t="s">
        <v>14</v>
      </c>
      <c r="F89" s="4">
        <v>2</v>
      </c>
      <c r="G89" s="9">
        <v>312</v>
      </c>
    </row>
    <row r="90" spans="1:7" s="7" customFormat="1" x14ac:dyDescent="0.25">
      <c r="A90" s="4" t="s">
        <v>182</v>
      </c>
      <c r="B90" s="8" t="s">
        <v>46</v>
      </c>
      <c r="C90" s="4" t="s">
        <v>149</v>
      </c>
      <c r="D90" s="4" t="s">
        <v>24</v>
      </c>
      <c r="E90" s="8" t="s">
        <v>14</v>
      </c>
      <c r="F90" s="4">
        <v>2</v>
      </c>
      <c r="G90" s="9">
        <v>312</v>
      </c>
    </row>
    <row r="91" spans="1:7" s="7" customFormat="1" x14ac:dyDescent="0.25">
      <c r="A91" s="4" t="s">
        <v>183</v>
      </c>
      <c r="B91" s="8" t="s">
        <v>46</v>
      </c>
      <c r="C91" s="4" t="s">
        <v>184</v>
      </c>
      <c r="D91" s="4" t="s">
        <v>24</v>
      </c>
      <c r="E91" s="8" t="s">
        <v>14</v>
      </c>
      <c r="F91" s="4">
        <v>2</v>
      </c>
      <c r="G91" s="9">
        <v>312</v>
      </c>
    </row>
    <row r="92" spans="1:7" s="7" customFormat="1" x14ac:dyDescent="0.25">
      <c r="A92" s="4" t="s">
        <v>185</v>
      </c>
      <c r="B92" s="8" t="s">
        <v>46</v>
      </c>
      <c r="C92" s="4" t="s">
        <v>186</v>
      </c>
      <c r="D92" s="4" t="s">
        <v>24</v>
      </c>
      <c r="E92" s="8" t="s">
        <v>14</v>
      </c>
      <c r="F92" s="4">
        <v>2</v>
      </c>
      <c r="G92" s="9">
        <v>312</v>
      </c>
    </row>
    <row r="93" spans="1:7" s="7" customFormat="1" x14ac:dyDescent="0.25">
      <c r="A93" s="4" t="s">
        <v>187</v>
      </c>
      <c r="B93" s="8" t="s">
        <v>46</v>
      </c>
      <c r="C93" s="4" t="s">
        <v>141</v>
      </c>
      <c r="D93" s="4" t="s">
        <v>24</v>
      </c>
      <c r="E93" s="8" t="s">
        <v>14</v>
      </c>
      <c r="F93" s="4">
        <v>2</v>
      </c>
      <c r="G93" s="9">
        <v>312</v>
      </c>
    </row>
    <row r="94" spans="1:7" s="7" customFormat="1" x14ac:dyDescent="0.25">
      <c r="A94" s="4" t="s">
        <v>188</v>
      </c>
      <c r="B94" s="8" t="s">
        <v>46</v>
      </c>
      <c r="C94" s="4" t="s">
        <v>189</v>
      </c>
      <c r="D94" s="4" t="s">
        <v>24</v>
      </c>
      <c r="E94" s="8" t="s">
        <v>14</v>
      </c>
      <c r="F94" s="4">
        <v>2</v>
      </c>
      <c r="G94" s="9">
        <v>312</v>
      </c>
    </row>
    <row r="95" spans="1:7" s="7" customFormat="1" x14ac:dyDescent="0.25">
      <c r="A95" s="4" t="s">
        <v>190</v>
      </c>
      <c r="B95" s="8" t="s">
        <v>46</v>
      </c>
      <c r="C95" s="4" t="s">
        <v>74</v>
      </c>
      <c r="D95" s="4" t="s">
        <v>24</v>
      </c>
      <c r="E95" s="8" t="s">
        <v>14</v>
      </c>
      <c r="F95" s="4">
        <v>2</v>
      </c>
      <c r="G95" s="9">
        <v>312</v>
      </c>
    </row>
    <row r="96" spans="1:7" s="7" customFormat="1" x14ac:dyDescent="0.25">
      <c r="A96" s="4" t="s">
        <v>191</v>
      </c>
      <c r="B96" s="8" t="s">
        <v>46</v>
      </c>
      <c r="C96" s="4" t="s">
        <v>192</v>
      </c>
      <c r="D96" s="4" t="s">
        <v>24</v>
      </c>
      <c r="E96" s="8" t="s">
        <v>14</v>
      </c>
      <c r="F96" s="4">
        <v>2</v>
      </c>
      <c r="G96" s="9">
        <v>312</v>
      </c>
    </row>
    <row r="97" spans="1:7" s="7" customFormat="1" x14ac:dyDescent="0.25">
      <c r="A97" s="4" t="s">
        <v>193</v>
      </c>
      <c r="B97" s="8" t="s">
        <v>46</v>
      </c>
      <c r="C97" s="4" t="s">
        <v>194</v>
      </c>
      <c r="D97" s="4" t="s">
        <v>24</v>
      </c>
      <c r="E97" s="8" t="s">
        <v>14</v>
      </c>
      <c r="F97" s="4">
        <v>2</v>
      </c>
      <c r="G97" s="9">
        <v>312</v>
      </c>
    </row>
    <row r="98" spans="1:7" s="7" customFormat="1" x14ac:dyDescent="0.25">
      <c r="A98" s="4" t="s">
        <v>195</v>
      </c>
      <c r="B98" s="8" t="s">
        <v>46</v>
      </c>
      <c r="C98" s="4" t="s">
        <v>196</v>
      </c>
      <c r="D98" s="4" t="s">
        <v>24</v>
      </c>
      <c r="E98" s="8" t="s">
        <v>14</v>
      </c>
      <c r="F98" s="4">
        <v>2</v>
      </c>
      <c r="G98" s="9">
        <v>312</v>
      </c>
    </row>
    <row r="99" spans="1:7" s="7" customFormat="1" x14ac:dyDescent="0.25">
      <c r="A99" s="4" t="s">
        <v>197</v>
      </c>
      <c r="B99" s="8" t="s">
        <v>46</v>
      </c>
      <c r="C99" s="4" t="s">
        <v>198</v>
      </c>
      <c r="D99" s="4" t="s">
        <v>24</v>
      </c>
      <c r="E99" s="8" t="s">
        <v>14</v>
      </c>
      <c r="F99" s="4">
        <v>2</v>
      </c>
      <c r="G99" s="9">
        <v>312</v>
      </c>
    </row>
    <row r="100" spans="1:7" s="7" customFormat="1" x14ac:dyDescent="0.25">
      <c r="A100" s="4" t="s">
        <v>199</v>
      </c>
      <c r="B100" s="8" t="s">
        <v>46</v>
      </c>
      <c r="C100" s="4" t="s">
        <v>76</v>
      </c>
      <c r="D100" s="4" t="s">
        <v>24</v>
      </c>
      <c r="E100" s="8" t="s">
        <v>14</v>
      </c>
      <c r="F100" s="4">
        <v>2</v>
      </c>
      <c r="G100" s="9">
        <v>312</v>
      </c>
    </row>
    <row r="101" spans="1:7" s="7" customFormat="1" x14ac:dyDescent="0.25">
      <c r="A101" s="4" t="s">
        <v>200</v>
      </c>
      <c r="B101" s="8" t="s">
        <v>46</v>
      </c>
      <c r="C101" s="4" t="s">
        <v>201</v>
      </c>
      <c r="D101" s="4" t="s">
        <v>24</v>
      </c>
      <c r="E101" s="8" t="s">
        <v>14</v>
      </c>
      <c r="F101" s="4">
        <v>2</v>
      </c>
      <c r="G101" s="9">
        <v>312</v>
      </c>
    </row>
    <row r="102" spans="1:7" s="7" customFormat="1" x14ac:dyDescent="0.25">
      <c r="A102" s="4" t="s">
        <v>202</v>
      </c>
      <c r="B102" s="8" t="s">
        <v>203</v>
      </c>
      <c r="C102" s="4" t="s">
        <v>204</v>
      </c>
      <c r="D102" s="4" t="s">
        <v>205</v>
      </c>
      <c r="E102" s="8" t="s">
        <v>206</v>
      </c>
      <c r="F102" s="4">
        <v>1</v>
      </c>
      <c r="G102" s="9">
        <v>227</v>
      </c>
    </row>
    <row r="103" spans="1:7" s="7" customFormat="1" ht="21" x14ac:dyDescent="0.35">
      <c r="A103" s="5"/>
      <c r="B103" s="5"/>
      <c r="C103" s="11" t="s">
        <v>207</v>
      </c>
      <c r="D103" s="5"/>
      <c r="E103" s="5"/>
      <c r="F103" s="5"/>
      <c r="G103" s="6"/>
    </row>
    <row r="104" spans="1:7" s="7" customFormat="1" x14ac:dyDescent="0.25">
      <c r="A104" s="4" t="s">
        <v>208</v>
      </c>
      <c r="B104" s="8" t="s">
        <v>209</v>
      </c>
      <c r="C104" s="4" t="s">
        <v>210</v>
      </c>
      <c r="D104" s="4" t="s">
        <v>24</v>
      </c>
      <c r="E104" s="8" t="s">
        <v>14</v>
      </c>
      <c r="F104" s="4">
        <v>2.5</v>
      </c>
      <c r="G104" s="9">
        <v>2222</v>
      </c>
    </row>
    <row r="105" spans="1:7" s="7" customFormat="1" x14ac:dyDescent="0.25">
      <c r="A105" s="4" t="s">
        <v>211</v>
      </c>
      <c r="B105" s="8" t="s">
        <v>209</v>
      </c>
      <c r="C105" s="4" t="s">
        <v>212</v>
      </c>
      <c r="D105" s="4" t="s">
        <v>24</v>
      </c>
      <c r="E105" s="8" t="s">
        <v>14</v>
      </c>
      <c r="F105" s="4">
        <v>2.5</v>
      </c>
      <c r="G105" s="9">
        <v>2222</v>
      </c>
    </row>
    <row r="106" spans="1:7" s="7" customFormat="1" x14ac:dyDescent="0.25">
      <c r="A106" s="4" t="s">
        <v>213</v>
      </c>
      <c r="B106" s="8" t="s">
        <v>209</v>
      </c>
      <c r="C106" s="4" t="s">
        <v>214</v>
      </c>
      <c r="D106" s="4" t="s">
        <v>24</v>
      </c>
      <c r="E106" s="8" t="s">
        <v>14</v>
      </c>
      <c r="F106" s="4">
        <v>2.5</v>
      </c>
      <c r="G106" s="9">
        <v>2222</v>
      </c>
    </row>
    <row r="107" spans="1:7" s="7" customFormat="1" x14ac:dyDescent="0.25">
      <c r="A107" s="4" t="s">
        <v>215</v>
      </c>
      <c r="B107" s="8" t="s">
        <v>209</v>
      </c>
      <c r="C107" s="4" t="s">
        <v>216</v>
      </c>
      <c r="D107" s="4" t="s">
        <v>24</v>
      </c>
      <c r="E107" s="8" t="s">
        <v>14</v>
      </c>
      <c r="F107" s="4">
        <v>2.5</v>
      </c>
      <c r="G107" s="9">
        <v>2222</v>
      </c>
    </row>
    <row r="108" spans="1:7" s="7" customFormat="1" x14ac:dyDescent="0.25">
      <c r="A108" s="4" t="s">
        <v>217</v>
      </c>
      <c r="B108" s="8" t="s">
        <v>209</v>
      </c>
      <c r="C108" s="4" t="s">
        <v>218</v>
      </c>
      <c r="D108" s="4" t="s">
        <v>24</v>
      </c>
      <c r="E108" s="8" t="s">
        <v>14</v>
      </c>
      <c r="F108" s="4">
        <v>2.5</v>
      </c>
      <c r="G108" s="9">
        <v>2222</v>
      </c>
    </row>
    <row r="109" spans="1:7" s="7" customFormat="1" x14ac:dyDescent="0.25">
      <c r="A109" s="4" t="s">
        <v>219</v>
      </c>
      <c r="B109" s="8" t="s">
        <v>209</v>
      </c>
      <c r="C109" s="4" t="s">
        <v>220</v>
      </c>
      <c r="D109" s="4" t="s">
        <v>24</v>
      </c>
      <c r="E109" s="8" t="s">
        <v>14</v>
      </c>
      <c r="F109" s="4">
        <v>2.5</v>
      </c>
      <c r="G109" s="9">
        <v>2222</v>
      </c>
    </row>
    <row r="110" spans="1:7" s="7" customFormat="1" x14ac:dyDescent="0.25">
      <c r="A110" s="4" t="s">
        <v>221</v>
      </c>
      <c r="B110" s="8" t="s">
        <v>209</v>
      </c>
      <c r="C110" s="4" t="s">
        <v>222</v>
      </c>
      <c r="D110" s="4" t="s">
        <v>24</v>
      </c>
      <c r="E110" s="8" t="s">
        <v>14</v>
      </c>
      <c r="F110" s="4">
        <v>2.5</v>
      </c>
      <c r="G110" s="9">
        <v>2222</v>
      </c>
    </row>
    <row r="111" spans="1:7" s="7" customFormat="1" x14ac:dyDescent="0.25">
      <c r="A111" s="4" t="s">
        <v>223</v>
      </c>
      <c r="B111" s="8" t="s">
        <v>209</v>
      </c>
      <c r="C111" s="4" t="s">
        <v>224</v>
      </c>
      <c r="D111" s="4" t="s">
        <v>24</v>
      </c>
      <c r="E111" s="8" t="s">
        <v>14</v>
      </c>
      <c r="F111" s="4">
        <v>2.5</v>
      </c>
      <c r="G111" s="9">
        <v>2222</v>
      </c>
    </row>
    <row r="112" spans="1:7" s="7" customFormat="1" ht="21" x14ac:dyDescent="0.35">
      <c r="A112" s="5"/>
      <c r="B112" s="5"/>
      <c r="C112" s="11" t="s">
        <v>225</v>
      </c>
      <c r="D112" s="5"/>
      <c r="E112" s="5"/>
      <c r="F112" s="5"/>
      <c r="G112" s="6"/>
    </row>
    <row r="113" spans="1:7" s="7" customFormat="1" ht="21" x14ac:dyDescent="0.35">
      <c r="A113" s="5"/>
      <c r="B113" s="5"/>
      <c r="C113" s="11" t="s">
        <v>226</v>
      </c>
      <c r="D113" s="5"/>
      <c r="E113" s="5"/>
      <c r="F113" s="5"/>
      <c r="G113" s="6"/>
    </row>
    <row r="114" spans="1:7" s="7" customFormat="1" x14ac:dyDescent="0.25">
      <c r="A114" s="4" t="s">
        <v>227</v>
      </c>
      <c r="B114" s="8" t="s">
        <v>228</v>
      </c>
      <c r="C114" s="4" t="s">
        <v>229</v>
      </c>
      <c r="D114" s="4" t="s">
        <v>13</v>
      </c>
      <c r="E114" s="8" t="s">
        <v>14</v>
      </c>
      <c r="F114" s="4">
        <v>25</v>
      </c>
      <c r="G114" s="9">
        <v>988</v>
      </c>
    </row>
    <row r="115" spans="1:7" s="7" customFormat="1" x14ac:dyDescent="0.25">
      <c r="A115" s="4" t="s">
        <v>230</v>
      </c>
      <c r="B115" s="8" t="s">
        <v>231</v>
      </c>
      <c r="C115" s="4" t="s">
        <v>232</v>
      </c>
      <c r="D115" s="4" t="s">
        <v>13</v>
      </c>
      <c r="E115" s="8" t="s">
        <v>14</v>
      </c>
      <c r="F115" s="4">
        <v>25</v>
      </c>
      <c r="G115" s="9">
        <v>691</v>
      </c>
    </row>
    <row r="116" spans="1:7" s="7" customFormat="1" x14ac:dyDescent="0.25">
      <c r="A116" s="4" t="s">
        <v>233</v>
      </c>
      <c r="B116" s="8" t="s">
        <v>234</v>
      </c>
      <c r="C116" s="4" t="s">
        <v>235</v>
      </c>
      <c r="D116" s="4" t="s">
        <v>12</v>
      </c>
      <c r="E116" s="8" t="s">
        <v>236</v>
      </c>
      <c r="F116" s="4" t="s">
        <v>237</v>
      </c>
      <c r="G116" s="9">
        <v>2189</v>
      </c>
    </row>
    <row r="117" spans="1:7" s="7" customFormat="1" x14ac:dyDescent="0.25">
      <c r="A117" s="4" t="s">
        <v>238</v>
      </c>
      <c r="B117" s="8" t="s">
        <v>239</v>
      </c>
      <c r="C117" s="4" t="s">
        <v>240</v>
      </c>
      <c r="D117" s="4" t="s">
        <v>205</v>
      </c>
      <c r="E117" s="8" t="s">
        <v>206</v>
      </c>
      <c r="F117" s="4">
        <v>5</v>
      </c>
      <c r="G117" s="9">
        <v>1672</v>
      </c>
    </row>
    <row r="118" spans="1:7" s="7" customFormat="1" x14ac:dyDescent="0.25">
      <c r="A118" s="4" t="s">
        <v>241</v>
      </c>
      <c r="B118" s="8" t="s">
        <v>239</v>
      </c>
      <c r="C118" s="4" t="s">
        <v>242</v>
      </c>
      <c r="D118" s="4" t="s">
        <v>13</v>
      </c>
      <c r="E118" s="8" t="s">
        <v>14</v>
      </c>
      <c r="F118" s="4">
        <v>17.5</v>
      </c>
      <c r="G118" s="9">
        <v>517</v>
      </c>
    </row>
    <row r="119" spans="1:7" s="7" customFormat="1" ht="21" x14ac:dyDescent="0.35">
      <c r="A119" s="5"/>
      <c r="B119" s="5"/>
      <c r="C119" s="11" t="s">
        <v>243</v>
      </c>
      <c r="D119" s="5"/>
      <c r="E119" s="5"/>
      <c r="F119" s="5"/>
      <c r="G119" s="6"/>
    </row>
    <row r="120" spans="1:7" s="7" customFormat="1" x14ac:dyDescent="0.25">
      <c r="A120" s="4" t="s">
        <v>244</v>
      </c>
      <c r="B120" s="8" t="s">
        <v>245</v>
      </c>
      <c r="C120" s="4" t="s">
        <v>246</v>
      </c>
      <c r="D120" s="4" t="s">
        <v>247</v>
      </c>
      <c r="E120" s="8" t="s">
        <v>248</v>
      </c>
      <c r="F120" s="4">
        <v>10</v>
      </c>
      <c r="G120" s="9">
        <v>1127</v>
      </c>
    </row>
    <row r="121" spans="1:7" s="7" customFormat="1" x14ac:dyDescent="0.25">
      <c r="A121" s="4" t="s">
        <v>249</v>
      </c>
      <c r="B121" s="8" t="s">
        <v>245</v>
      </c>
      <c r="C121" s="4" t="s">
        <v>246</v>
      </c>
      <c r="D121" s="4" t="s">
        <v>247</v>
      </c>
      <c r="E121" s="8" t="s">
        <v>248</v>
      </c>
      <c r="F121" s="4">
        <v>50</v>
      </c>
      <c r="G121" s="9">
        <v>5447</v>
      </c>
    </row>
    <row r="122" spans="1:7" s="7" customFormat="1" x14ac:dyDescent="0.25">
      <c r="A122" s="4" t="s">
        <v>251</v>
      </c>
      <c r="B122" s="8" t="s">
        <v>252</v>
      </c>
      <c r="C122" s="4" t="s">
        <v>253</v>
      </c>
      <c r="D122" s="4" t="s">
        <v>24</v>
      </c>
      <c r="E122" s="8" t="s">
        <v>14</v>
      </c>
      <c r="F122" s="4">
        <v>3.5</v>
      </c>
      <c r="G122" s="9">
        <v>749</v>
      </c>
    </row>
    <row r="123" spans="1:7" s="7" customFormat="1" x14ac:dyDescent="0.25">
      <c r="A123" s="4" t="s">
        <v>254</v>
      </c>
      <c r="B123" s="8" t="s">
        <v>252</v>
      </c>
      <c r="C123" s="4" t="s">
        <v>253</v>
      </c>
      <c r="D123" s="4" t="s">
        <v>24</v>
      </c>
      <c r="E123" s="8" t="s">
        <v>14</v>
      </c>
      <c r="F123" s="4">
        <v>7</v>
      </c>
      <c r="G123" s="9">
        <v>1369</v>
      </c>
    </row>
    <row r="124" spans="1:7" s="7" customFormat="1" x14ac:dyDescent="0.25">
      <c r="A124" s="4" t="s">
        <v>255</v>
      </c>
      <c r="B124" s="8" t="s">
        <v>252</v>
      </c>
      <c r="C124" s="4" t="s">
        <v>253</v>
      </c>
      <c r="D124" s="4" t="s">
        <v>24</v>
      </c>
      <c r="E124" s="8" t="s">
        <v>14</v>
      </c>
      <c r="F124" s="4">
        <v>14</v>
      </c>
      <c r="G124" s="9">
        <v>2498</v>
      </c>
    </row>
    <row r="125" spans="1:7" s="7" customFormat="1" x14ac:dyDescent="0.25">
      <c r="A125" s="4" t="s">
        <v>256</v>
      </c>
      <c r="B125" s="8" t="s">
        <v>257</v>
      </c>
      <c r="C125" s="4" t="s">
        <v>258</v>
      </c>
      <c r="D125" s="4" t="s">
        <v>205</v>
      </c>
      <c r="E125" s="8" t="s">
        <v>206</v>
      </c>
      <c r="F125" s="4">
        <v>10</v>
      </c>
      <c r="G125" s="9">
        <v>2732</v>
      </c>
    </row>
    <row r="126" spans="1:7" s="7" customFormat="1" ht="21" x14ac:dyDescent="0.35">
      <c r="A126" s="5"/>
      <c r="B126" s="5"/>
      <c r="C126" s="11" t="s">
        <v>259</v>
      </c>
      <c r="D126" s="5"/>
      <c r="E126" s="5"/>
      <c r="F126" s="5"/>
      <c r="G126" s="6"/>
    </row>
    <row r="127" spans="1:7" s="7" customFormat="1" x14ac:dyDescent="0.25">
      <c r="A127" s="4" t="s">
        <v>260</v>
      </c>
      <c r="B127" s="8" t="s">
        <v>261</v>
      </c>
      <c r="C127" s="4" t="s">
        <v>262</v>
      </c>
      <c r="D127" s="4" t="s">
        <v>24</v>
      </c>
      <c r="E127" s="8" t="s">
        <v>14</v>
      </c>
      <c r="F127" s="4">
        <v>10</v>
      </c>
      <c r="G127" s="9">
        <v>2223</v>
      </c>
    </row>
    <row r="128" spans="1:7" s="7" customFormat="1" x14ac:dyDescent="0.25">
      <c r="A128" s="4" t="s">
        <v>263</v>
      </c>
      <c r="B128" s="8" t="s">
        <v>264</v>
      </c>
      <c r="C128" s="4" t="s">
        <v>265</v>
      </c>
      <c r="D128" s="4" t="s">
        <v>250</v>
      </c>
      <c r="E128" s="8" t="s">
        <v>14</v>
      </c>
      <c r="F128" s="4">
        <v>28</v>
      </c>
      <c r="G128" s="9">
        <v>12949</v>
      </c>
    </row>
    <row r="129" spans="1:7" s="7" customFormat="1" ht="21" x14ac:dyDescent="0.35">
      <c r="A129" s="5"/>
      <c r="B129" s="5"/>
      <c r="C129" s="11" t="s">
        <v>266</v>
      </c>
      <c r="D129" s="5"/>
      <c r="E129" s="5"/>
      <c r="F129" s="5"/>
      <c r="G129" s="6"/>
    </row>
    <row r="130" spans="1:7" s="7" customFormat="1" x14ac:dyDescent="0.25">
      <c r="A130" s="4" t="s">
        <v>267</v>
      </c>
      <c r="B130" s="8" t="s">
        <v>268</v>
      </c>
      <c r="C130" s="4" t="s">
        <v>269</v>
      </c>
      <c r="D130" s="4" t="s">
        <v>247</v>
      </c>
      <c r="E130" s="8" t="s">
        <v>248</v>
      </c>
      <c r="F130" s="4">
        <v>10</v>
      </c>
      <c r="G130" s="9">
        <v>2064</v>
      </c>
    </row>
    <row r="131" spans="1:7" s="7" customFormat="1" ht="21" x14ac:dyDescent="0.35">
      <c r="A131" s="5"/>
      <c r="B131" s="5"/>
      <c r="C131" s="11" t="s">
        <v>270</v>
      </c>
      <c r="D131" s="5"/>
      <c r="E131" s="5"/>
      <c r="F131" s="5"/>
      <c r="G131" s="6"/>
    </row>
    <row r="132" spans="1:7" s="7" customFormat="1" x14ac:dyDescent="0.25">
      <c r="A132" s="4" t="s">
        <v>271</v>
      </c>
      <c r="B132" s="8" t="s">
        <v>272</v>
      </c>
      <c r="C132" s="4" t="s">
        <v>273</v>
      </c>
      <c r="D132" s="4" t="s">
        <v>205</v>
      </c>
      <c r="E132" s="8" t="s">
        <v>206</v>
      </c>
      <c r="F132" s="4">
        <v>10</v>
      </c>
      <c r="G132" s="9">
        <v>3247</v>
      </c>
    </row>
    <row r="133" spans="1:7" s="7" customFormat="1" ht="21" x14ac:dyDescent="0.35">
      <c r="A133" s="5"/>
      <c r="B133" s="5"/>
      <c r="C133" s="11" t="s">
        <v>847</v>
      </c>
      <c r="D133" s="5"/>
      <c r="E133" s="5"/>
      <c r="F133" s="5"/>
      <c r="G133" s="6"/>
    </row>
    <row r="134" spans="1:7" s="7" customFormat="1" x14ac:dyDescent="0.25">
      <c r="A134" s="4" t="s">
        <v>280</v>
      </c>
      <c r="B134" s="8" t="s">
        <v>274</v>
      </c>
      <c r="C134" s="4" t="s">
        <v>281</v>
      </c>
      <c r="D134" s="4" t="s">
        <v>276</v>
      </c>
      <c r="E134" s="8" t="s">
        <v>277</v>
      </c>
      <c r="F134" s="4">
        <v>280</v>
      </c>
      <c r="G134" s="9">
        <v>360</v>
      </c>
    </row>
    <row r="135" spans="1:7" s="7" customFormat="1" x14ac:dyDescent="0.25">
      <c r="A135" s="4">
        <v>2907283</v>
      </c>
      <c r="B135" s="8" t="s">
        <v>274</v>
      </c>
      <c r="C135" s="4" t="s">
        <v>275</v>
      </c>
      <c r="D135" s="4" t="s">
        <v>276</v>
      </c>
      <c r="E135" s="8" t="s">
        <v>277</v>
      </c>
      <c r="F135" s="4">
        <v>280</v>
      </c>
      <c r="G135" s="9">
        <v>342</v>
      </c>
    </row>
    <row r="136" spans="1:7" s="7" customFormat="1" x14ac:dyDescent="0.25">
      <c r="A136" s="4">
        <v>2907299</v>
      </c>
      <c r="B136" s="8" t="s">
        <v>274</v>
      </c>
      <c r="C136" s="4" t="s">
        <v>278</v>
      </c>
      <c r="D136" s="4" t="s">
        <v>276</v>
      </c>
      <c r="E136" s="8" t="s">
        <v>277</v>
      </c>
      <c r="F136" s="4">
        <v>280</v>
      </c>
      <c r="G136" s="9">
        <v>342</v>
      </c>
    </row>
    <row r="137" spans="1:7" s="7" customFormat="1" x14ac:dyDescent="0.25">
      <c r="A137" s="4">
        <v>2908869</v>
      </c>
      <c r="B137" s="8" t="s">
        <v>274</v>
      </c>
      <c r="C137" s="4" t="s">
        <v>279</v>
      </c>
      <c r="D137" s="4" t="s">
        <v>276</v>
      </c>
      <c r="E137" s="8" t="s">
        <v>277</v>
      </c>
      <c r="F137" s="4">
        <v>280</v>
      </c>
      <c r="G137" s="9">
        <v>360</v>
      </c>
    </row>
    <row r="138" spans="1:7" s="7" customFormat="1" x14ac:dyDescent="0.25">
      <c r="A138" s="4">
        <v>2907295</v>
      </c>
      <c r="B138" s="8" t="s">
        <v>274</v>
      </c>
      <c r="C138" s="4" t="s">
        <v>282</v>
      </c>
      <c r="D138" s="4" t="s">
        <v>276</v>
      </c>
      <c r="E138" s="8" t="s">
        <v>277</v>
      </c>
      <c r="F138" s="4">
        <v>280</v>
      </c>
      <c r="G138" s="9">
        <v>360</v>
      </c>
    </row>
    <row r="139" spans="1:7" s="7" customFormat="1" x14ac:dyDescent="0.25">
      <c r="A139" s="4">
        <v>2908872</v>
      </c>
      <c r="B139" s="8" t="s">
        <v>274</v>
      </c>
      <c r="C139" s="4" t="s">
        <v>283</v>
      </c>
      <c r="D139" s="4" t="s">
        <v>276</v>
      </c>
      <c r="E139" s="8" t="s">
        <v>277</v>
      </c>
      <c r="F139" s="4">
        <v>280</v>
      </c>
      <c r="G139" s="9">
        <v>360</v>
      </c>
    </row>
    <row r="140" spans="1:7" s="7" customFormat="1" x14ac:dyDescent="0.25">
      <c r="A140" s="4">
        <v>2907298</v>
      </c>
      <c r="B140" s="8" t="s">
        <v>274</v>
      </c>
      <c r="C140" s="4" t="s">
        <v>284</v>
      </c>
      <c r="D140" s="4" t="s">
        <v>276</v>
      </c>
      <c r="E140" s="8" t="s">
        <v>277</v>
      </c>
      <c r="F140" s="4">
        <v>280</v>
      </c>
      <c r="G140" s="9">
        <v>360</v>
      </c>
    </row>
    <row r="141" spans="1:7" s="7" customFormat="1" x14ac:dyDescent="0.25">
      <c r="A141" s="4">
        <v>2907177</v>
      </c>
      <c r="B141" s="8" t="s">
        <v>274</v>
      </c>
      <c r="C141" s="4" t="s">
        <v>285</v>
      </c>
      <c r="D141" s="4" t="s">
        <v>276</v>
      </c>
      <c r="E141" s="8" t="s">
        <v>277</v>
      </c>
      <c r="F141" s="4">
        <v>280</v>
      </c>
      <c r="G141" s="9">
        <v>360</v>
      </c>
    </row>
    <row r="142" spans="1:7" s="7" customFormat="1" x14ac:dyDescent="0.25">
      <c r="A142" s="4">
        <v>2908214</v>
      </c>
      <c r="B142" s="8" t="s">
        <v>274</v>
      </c>
      <c r="C142" s="4" t="s">
        <v>286</v>
      </c>
      <c r="D142" s="4" t="s">
        <v>276</v>
      </c>
      <c r="E142" s="8" t="s">
        <v>277</v>
      </c>
      <c r="F142" s="4">
        <v>280</v>
      </c>
      <c r="G142" s="9">
        <v>360</v>
      </c>
    </row>
    <row r="143" spans="1:7" s="7" customFormat="1" x14ac:dyDescent="0.25">
      <c r="A143" s="4">
        <v>2908846</v>
      </c>
      <c r="B143" s="8" t="s">
        <v>274</v>
      </c>
      <c r="C143" s="4" t="s">
        <v>287</v>
      </c>
      <c r="D143" s="4" t="s">
        <v>276</v>
      </c>
      <c r="E143" s="8" t="s">
        <v>277</v>
      </c>
      <c r="F143" s="4">
        <v>280</v>
      </c>
      <c r="G143" s="9">
        <v>360</v>
      </c>
    </row>
    <row r="144" spans="1:7" s="7" customFormat="1" x14ac:dyDescent="0.25">
      <c r="A144" s="4">
        <v>2907300</v>
      </c>
      <c r="B144" s="8" t="s">
        <v>274</v>
      </c>
      <c r="C144" s="4" t="s">
        <v>288</v>
      </c>
      <c r="D144" s="4" t="s">
        <v>276</v>
      </c>
      <c r="E144" s="8" t="s">
        <v>277</v>
      </c>
      <c r="F144" s="4">
        <v>280</v>
      </c>
      <c r="G144" s="9">
        <v>360</v>
      </c>
    </row>
    <row r="145" spans="1:7" s="7" customFormat="1" x14ac:dyDescent="0.25">
      <c r="A145" s="4">
        <v>2908848</v>
      </c>
      <c r="B145" s="8" t="s">
        <v>274</v>
      </c>
      <c r="C145" s="4" t="s">
        <v>289</v>
      </c>
      <c r="D145" s="4" t="s">
        <v>276</v>
      </c>
      <c r="E145" s="8" t="s">
        <v>277</v>
      </c>
      <c r="F145" s="4">
        <v>280</v>
      </c>
      <c r="G145" s="9">
        <v>360</v>
      </c>
    </row>
    <row r="146" spans="1:7" s="7" customFormat="1" ht="21" x14ac:dyDescent="0.35">
      <c r="A146" s="5"/>
      <c r="B146" s="580" t="s">
        <v>290</v>
      </c>
      <c r="C146" s="581"/>
      <c r="D146" s="582"/>
      <c r="E146" s="5"/>
      <c r="F146" s="5"/>
      <c r="G146" s="6"/>
    </row>
    <row r="147" spans="1:7" s="7" customFormat="1" x14ac:dyDescent="0.25">
      <c r="A147" s="4" t="s">
        <v>291</v>
      </c>
      <c r="B147" s="8" t="s">
        <v>292</v>
      </c>
      <c r="C147" s="4" t="s">
        <v>293</v>
      </c>
      <c r="D147" s="4" t="s">
        <v>24</v>
      </c>
      <c r="E147" s="8" t="s">
        <v>14</v>
      </c>
      <c r="F147" s="4">
        <v>5</v>
      </c>
      <c r="G147" s="9">
        <v>3371</v>
      </c>
    </row>
    <row r="148" spans="1:7" s="7" customFormat="1" x14ac:dyDescent="0.25">
      <c r="A148" s="4" t="s">
        <v>294</v>
      </c>
      <c r="B148" s="8" t="s">
        <v>292</v>
      </c>
      <c r="C148" s="4" t="s">
        <v>295</v>
      </c>
      <c r="D148" s="4" t="s">
        <v>24</v>
      </c>
      <c r="E148" s="8" t="s">
        <v>14</v>
      </c>
      <c r="F148" s="4">
        <v>1</v>
      </c>
      <c r="G148" s="9">
        <v>696</v>
      </c>
    </row>
    <row r="149" spans="1:7" s="7" customFormat="1" ht="21" x14ac:dyDescent="0.35">
      <c r="A149" s="5"/>
      <c r="B149" s="5"/>
      <c r="C149" s="11" t="s">
        <v>296</v>
      </c>
      <c r="D149" s="5"/>
      <c r="E149" s="5"/>
      <c r="F149" s="5"/>
      <c r="G149" s="6"/>
    </row>
    <row r="150" spans="1:7" s="7" customFormat="1" ht="21" x14ac:dyDescent="0.35">
      <c r="A150" s="5"/>
      <c r="B150" s="580" t="s">
        <v>297</v>
      </c>
      <c r="C150" s="581"/>
      <c r="D150" s="582"/>
      <c r="E150" s="5"/>
      <c r="F150" s="5"/>
      <c r="G150" s="6"/>
    </row>
    <row r="151" spans="1:7" s="7" customFormat="1" x14ac:dyDescent="0.25">
      <c r="A151" s="4" t="s">
        <v>298</v>
      </c>
      <c r="B151" s="8" t="s">
        <v>299</v>
      </c>
      <c r="C151" s="4" t="s">
        <v>300</v>
      </c>
      <c r="D151" s="4" t="s">
        <v>13</v>
      </c>
      <c r="E151" s="8" t="s">
        <v>14</v>
      </c>
      <c r="F151" s="4">
        <v>25</v>
      </c>
      <c r="G151" s="9">
        <v>343</v>
      </c>
    </row>
    <row r="152" spans="1:7" s="7" customFormat="1" x14ac:dyDescent="0.25">
      <c r="A152" s="4" t="s">
        <v>301</v>
      </c>
      <c r="B152" s="8" t="s">
        <v>302</v>
      </c>
      <c r="C152" s="4" t="s">
        <v>303</v>
      </c>
      <c r="D152" s="4" t="s">
        <v>13</v>
      </c>
      <c r="E152" s="8" t="s">
        <v>14</v>
      </c>
      <c r="F152" s="4">
        <v>25</v>
      </c>
      <c r="G152" s="9">
        <v>641</v>
      </c>
    </row>
    <row r="153" spans="1:7" s="7" customFormat="1" x14ac:dyDescent="0.25">
      <c r="A153" s="4" t="s">
        <v>304</v>
      </c>
      <c r="B153" s="8" t="s">
        <v>305</v>
      </c>
      <c r="C153" s="4" t="s">
        <v>306</v>
      </c>
      <c r="D153" s="4" t="s">
        <v>13</v>
      </c>
      <c r="E153" s="8" t="s">
        <v>14</v>
      </c>
      <c r="F153" s="4">
        <v>25</v>
      </c>
      <c r="G153" s="9">
        <v>695</v>
      </c>
    </row>
    <row r="154" spans="1:7" s="7" customFormat="1" x14ac:dyDescent="0.25">
      <c r="A154" s="4" t="s">
        <v>307</v>
      </c>
      <c r="B154" s="8" t="s">
        <v>308</v>
      </c>
      <c r="C154" s="4" t="s">
        <v>309</v>
      </c>
      <c r="D154" s="4" t="s">
        <v>13</v>
      </c>
      <c r="E154" s="8" t="s">
        <v>14</v>
      </c>
      <c r="F154" s="4">
        <v>25</v>
      </c>
      <c r="G154" s="9">
        <v>1122</v>
      </c>
    </row>
    <row r="155" spans="1:7" s="7" customFormat="1" x14ac:dyDescent="0.25">
      <c r="A155" s="4" t="s">
        <v>310</v>
      </c>
      <c r="B155" s="8" t="s">
        <v>311</v>
      </c>
      <c r="C155" s="4" t="s">
        <v>312</v>
      </c>
      <c r="D155" s="4" t="s">
        <v>13</v>
      </c>
      <c r="E155" s="8" t="s">
        <v>14</v>
      </c>
      <c r="F155" s="4">
        <v>25</v>
      </c>
      <c r="G155" s="9">
        <v>1455</v>
      </c>
    </row>
    <row r="156" spans="1:7" s="7" customFormat="1" ht="21" x14ac:dyDescent="0.35">
      <c r="A156" s="5"/>
      <c r="B156" s="580" t="s">
        <v>313</v>
      </c>
      <c r="C156" s="582"/>
      <c r="D156" s="5"/>
      <c r="E156" s="5"/>
      <c r="F156" s="5"/>
      <c r="G156" s="6"/>
    </row>
    <row r="157" spans="1:7" s="7" customFormat="1" x14ac:dyDescent="0.25">
      <c r="A157" s="4" t="s">
        <v>314</v>
      </c>
      <c r="B157" s="8" t="s">
        <v>315</v>
      </c>
      <c r="C157" s="4" t="s">
        <v>315</v>
      </c>
      <c r="D157" s="4" t="s">
        <v>316</v>
      </c>
      <c r="E157" s="8" t="s">
        <v>14</v>
      </c>
      <c r="F157" s="4">
        <v>25</v>
      </c>
      <c r="G157" s="9">
        <v>362</v>
      </c>
    </row>
    <row r="158" spans="1:7" s="7" customFormat="1" x14ac:dyDescent="0.25">
      <c r="A158" s="4" t="s">
        <v>317</v>
      </c>
      <c r="B158" s="8" t="s">
        <v>318</v>
      </c>
      <c r="C158" s="4" t="s">
        <v>319</v>
      </c>
      <c r="D158" s="4" t="s">
        <v>13</v>
      </c>
      <c r="E158" s="8" t="s">
        <v>14</v>
      </c>
      <c r="F158" s="4">
        <v>25</v>
      </c>
      <c r="G158" s="9">
        <v>424</v>
      </c>
    </row>
    <row r="159" spans="1:7" s="7" customFormat="1" x14ac:dyDescent="0.25">
      <c r="A159" s="4" t="s">
        <v>320</v>
      </c>
      <c r="B159" s="8" t="s">
        <v>321</v>
      </c>
      <c r="C159" s="4" t="s">
        <v>322</v>
      </c>
      <c r="D159" s="4" t="s">
        <v>13</v>
      </c>
      <c r="E159" s="8" t="s">
        <v>14</v>
      </c>
      <c r="F159" s="4">
        <v>25</v>
      </c>
      <c r="G159" s="9">
        <v>1410</v>
      </c>
    </row>
    <row r="160" spans="1:7" s="7" customFormat="1" ht="21" x14ac:dyDescent="0.35">
      <c r="A160" s="5"/>
      <c r="B160" s="580" t="s">
        <v>323</v>
      </c>
      <c r="C160" s="581"/>
      <c r="D160" s="582"/>
      <c r="E160" s="5"/>
      <c r="F160" s="5"/>
      <c r="G160" s="6"/>
    </row>
    <row r="161" spans="1:7" s="7" customFormat="1" x14ac:dyDescent="0.25">
      <c r="A161" s="4" t="s">
        <v>324</v>
      </c>
      <c r="B161" s="8" t="s">
        <v>325</v>
      </c>
      <c r="C161" s="4" t="s">
        <v>326</v>
      </c>
      <c r="D161" s="4" t="s">
        <v>316</v>
      </c>
      <c r="E161" s="8" t="s">
        <v>14</v>
      </c>
      <c r="F161" s="4">
        <v>25</v>
      </c>
      <c r="G161" s="9">
        <v>737</v>
      </c>
    </row>
    <row r="162" spans="1:7" s="7" customFormat="1" x14ac:dyDescent="0.25">
      <c r="A162" s="4" t="s">
        <v>327</v>
      </c>
      <c r="B162" s="8" t="s">
        <v>328</v>
      </c>
      <c r="C162" s="4" t="s">
        <v>326</v>
      </c>
      <c r="D162" s="4" t="s">
        <v>316</v>
      </c>
      <c r="E162" s="8" t="s">
        <v>14</v>
      </c>
      <c r="F162" s="4">
        <v>25</v>
      </c>
      <c r="G162" s="9">
        <v>787</v>
      </c>
    </row>
    <row r="163" spans="1:7" s="7" customFormat="1" x14ac:dyDescent="0.25">
      <c r="A163" s="4" t="s">
        <v>329</v>
      </c>
      <c r="B163" s="8" t="s">
        <v>330</v>
      </c>
      <c r="C163" s="4" t="s">
        <v>326</v>
      </c>
      <c r="D163" s="4" t="s">
        <v>316</v>
      </c>
      <c r="E163" s="8" t="s">
        <v>14</v>
      </c>
      <c r="F163" s="4">
        <v>25</v>
      </c>
      <c r="G163" s="9">
        <v>986</v>
      </c>
    </row>
    <row r="164" spans="1:7" s="7" customFormat="1" ht="21" x14ac:dyDescent="0.35">
      <c r="A164" s="5"/>
      <c r="B164" s="580" t="s">
        <v>331</v>
      </c>
      <c r="C164" s="582"/>
      <c r="D164" s="5"/>
      <c r="E164" s="5"/>
      <c r="F164" s="5"/>
      <c r="G164" s="6"/>
    </row>
    <row r="165" spans="1:7" s="7" customFormat="1" x14ac:dyDescent="0.25">
      <c r="A165" s="4" t="s">
        <v>332</v>
      </c>
      <c r="B165" s="8" t="s">
        <v>333</v>
      </c>
      <c r="C165" s="4" t="s">
        <v>334</v>
      </c>
      <c r="D165" s="4" t="s">
        <v>316</v>
      </c>
      <c r="E165" s="8" t="s">
        <v>14</v>
      </c>
      <c r="F165" s="4">
        <v>25</v>
      </c>
      <c r="G165" s="9">
        <v>1360</v>
      </c>
    </row>
    <row r="166" spans="1:7" s="7" customFormat="1" x14ac:dyDescent="0.25">
      <c r="A166" s="4" t="s">
        <v>335</v>
      </c>
      <c r="B166" s="8" t="s">
        <v>336</v>
      </c>
      <c r="C166" s="4" t="s">
        <v>337</v>
      </c>
      <c r="D166" s="4" t="s">
        <v>316</v>
      </c>
      <c r="E166" s="8" t="s">
        <v>14</v>
      </c>
      <c r="F166" s="4">
        <v>25</v>
      </c>
      <c r="G166" s="9">
        <v>3569</v>
      </c>
    </row>
    <row r="167" spans="1:7" s="7" customFormat="1" x14ac:dyDescent="0.25">
      <c r="A167" s="4" t="s">
        <v>338</v>
      </c>
      <c r="B167" s="8" t="s">
        <v>339</v>
      </c>
      <c r="C167" s="4" t="s">
        <v>340</v>
      </c>
      <c r="D167" s="4" t="s">
        <v>316</v>
      </c>
      <c r="E167" s="8" t="s">
        <v>14</v>
      </c>
      <c r="F167" s="4">
        <v>25</v>
      </c>
      <c r="G167" s="9">
        <v>1965</v>
      </c>
    </row>
    <row r="168" spans="1:7" s="7" customFormat="1" x14ac:dyDescent="0.25">
      <c r="A168" s="4" t="s">
        <v>341</v>
      </c>
      <c r="B168" s="8" t="s">
        <v>342</v>
      </c>
      <c r="C168" s="4" t="s">
        <v>343</v>
      </c>
      <c r="D168" s="4" t="s">
        <v>316</v>
      </c>
      <c r="E168" s="8" t="s">
        <v>14</v>
      </c>
      <c r="F168" s="4">
        <v>25</v>
      </c>
      <c r="G168" s="9">
        <v>1092</v>
      </c>
    </row>
    <row r="169" spans="1:7" s="7" customFormat="1" ht="21" x14ac:dyDescent="0.35">
      <c r="A169" s="580" t="s">
        <v>344</v>
      </c>
      <c r="B169" s="581"/>
      <c r="C169" s="581"/>
      <c r="D169" s="581"/>
      <c r="E169" s="581"/>
      <c r="F169" s="581"/>
      <c r="G169" s="582"/>
    </row>
    <row r="170" spans="1:7" s="7" customFormat="1" x14ac:dyDescent="0.25">
      <c r="A170" s="4">
        <v>2258075</v>
      </c>
      <c r="B170" s="8" t="s">
        <v>345</v>
      </c>
      <c r="C170" s="4" t="s">
        <v>346</v>
      </c>
      <c r="D170" s="4" t="s">
        <v>24</v>
      </c>
      <c r="E170" s="8" t="s">
        <v>14</v>
      </c>
      <c r="F170" s="4">
        <v>2.2000000000000002</v>
      </c>
      <c r="G170" s="9">
        <v>1928</v>
      </c>
    </row>
    <row r="171" spans="1:7" s="7" customFormat="1" x14ac:dyDescent="0.25">
      <c r="A171" s="4">
        <v>2258076</v>
      </c>
      <c r="B171" s="8" t="s">
        <v>347</v>
      </c>
      <c r="C171" s="4" t="s">
        <v>348</v>
      </c>
      <c r="D171" s="4" t="s">
        <v>24</v>
      </c>
      <c r="E171" s="8" t="s">
        <v>14</v>
      </c>
      <c r="F171" s="4">
        <v>7.8</v>
      </c>
      <c r="G171" s="9">
        <v>16477</v>
      </c>
    </row>
    <row r="172" spans="1:7" s="7" customFormat="1" x14ac:dyDescent="0.25">
      <c r="A172" s="4">
        <v>2258116</v>
      </c>
      <c r="B172" s="8" t="s">
        <v>349</v>
      </c>
      <c r="C172" s="4" t="s">
        <v>350</v>
      </c>
      <c r="D172" s="4" t="s">
        <v>351</v>
      </c>
      <c r="E172" s="8" t="s">
        <v>14</v>
      </c>
      <c r="F172" s="4">
        <v>10</v>
      </c>
      <c r="G172" s="9">
        <v>15081</v>
      </c>
    </row>
    <row r="173" spans="1:7" s="7" customFormat="1" x14ac:dyDescent="0.25">
      <c r="A173" s="4">
        <v>2258120</v>
      </c>
      <c r="B173" s="8" t="s">
        <v>352</v>
      </c>
      <c r="C173" s="4" t="s">
        <v>353</v>
      </c>
      <c r="D173" s="4" t="s">
        <v>351</v>
      </c>
      <c r="E173" s="8" t="s">
        <v>14</v>
      </c>
      <c r="F173" s="4">
        <v>2.72</v>
      </c>
      <c r="G173" s="9">
        <v>2102</v>
      </c>
    </row>
    <row r="174" spans="1:7" s="7" customFormat="1" x14ac:dyDescent="0.25">
      <c r="A174" s="4">
        <v>2258394</v>
      </c>
      <c r="B174" s="8" t="s">
        <v>354</v>
      </c>
      <c r="C174" s="4" t="s">
        <v>355</v>
      </c>
      <c r="D174" s="4" t="s">
        <v>351</v>
      </c>
      <c r="E174" s="8" t="s">
        <v>14</v>
      </c>
      <c r="F174" s="4">
        <v>16</v>
      </c>
      <c r="G174" s="9">
        <v>16757</v>
      </c>
    </row>
    <row r="175" spans="1:7" s="7" customFormat="1" x14ac:dyDescent="0.25">
      <c r="A175" s="4">
        <v>2299129</v>
      </c>
      <c r="B175" s="8" t="s">
        <v>356</v>
      </c>
      <c r="C175" s="4" t="s">
        <v>357</v>
      </c>
      <c r="D175" s="4" t="s">
        <v>351</v>
      </c>
      <c r="E175" s="8" t="s">
        <v>14</v>
      </c>
      <c r="F175" s="4">
        <v>17.8</v>
      </c>
      <c r="G175" s="9">
        <v>20103</v>
      </c>
    </row>
    <row r="176" spans="1:7" s="7" customFormat="1" x14ac:dyDescent="0.25">
      <c r="A176" s="4">
        <v>2299497</v>
      </c>
      <c r="B176" s="8" t="s">
        <v>358</v>
      </c>
      <c r="C176" s="4" t="s">
        <v>357</v>
      </c>
      <c r="D176" s="4" t="s">
        <v>359</v>
      </c>
      <c r="E176" s="8" t="s">
        <v>14</v>
      </c>
      <c r="F176" s="4">
        <v>2.2000000000000002</v>
      </c>
      <c r="G176" s="9">
        <v>3336</v>
      </c>
    </row>
    <row r="177" spans="1:8" s="7" customFormat="1" ht="39.6" customHeight="1" x14ac:dyDescent="0.35">
      <c r="A177" s="18"/>
      <c r="B177" s="16"/>
      <c r="C177" s="17" t="s">
        <v>360</v>
      </c>
      <c r="D177" s="16"/>
      <c r="E177" s="16"/>
      <c r="F177" s="16"/>
      <c r="G177" s="16"/>
      <c r="H177" s="16"/>
    </row>
    <row r="178" spans="1:8" s="7" customFormat="1" x14ac:dyDescent="0.25">
      <c r="A178" s="4">
        <v>2258397</v>
      </c>
      <c r="B178" s="8" t="s">
        <v>361</v>
      </c>
      <c r="C178" s="4" t="s">
        <v>362</v>
      </c>
      <c r="D178" s="4" t="s">
        <v>351</v>
      </c>
      <c r="E178" s="8" t="s">
        <v>14</v>
      </c>
      <c r="F178" s="4">
        <v>16.399999999999999</v>
      </c>
      <c r="G178" s="9">
        <v>26809</v>
      </c>
    </row>
    <row r="179" spans="1:8" s="7" customFormat="1" x14ac:dyDescent="0.25">
      <c r="A179" s="4">
        <v>2258398</v>
      </c>
      <c r="B179" s="8" t="s">
        <v>363</v>
      </c>
      <c r="C179" s="4" t="s">
        <v>364</v>
      </c>
      <c r="D179" s="4" t="s">
        <v>351</v>
      </c>
      <c r="E179" s="8" t="s">
        <v>14</v>
      </c>
      <c r="F179" s="4">
        <v>3.6</v>
      </c>
      <c r="G179" s="9">
        <v>7464</v>
      </c>
    </row>
    <row r="180" spans="1:8" s="7" customFormat="1" ht="21" x14ac:dyDescent="0.35">
      <c r="A180" s="5"/>
      <c r="B180" s="580" t="s">
        <v>365</v>
      </c>
      <c r="C180" s="581"/>
      <c r="D180" s="581"/>
      <c r="E180" s="581"/>
      <c r="F180" s="581"/>
      <c r="G180" s="582"/>
    </row>
    <row r="181" spans="1:8" s="7" customFormat="1" ht="21" x14ac:dyDescent="0.35">
      <c r="A181" s="5"/>
      <c r="B181" s="5"/>
      <c r="C181" s="11" t="s">
        <v>366</v>
      </c>
      <c r="D181" s="5"/>
      <c r="E181" s="5"/>
      <c r="F181" s="5"/>
      <c r="G181" s="6"/>
    </row>
    <row r="182" spans="1:8" s="7" customFormat="1" x14ac:dyDescent="0.25">
      <c r="A182" s="4" t="s">
        <v>367</v>
      </c>
      <c r="B182" s="8" t="s">
        <v>368</v>
      </c>
      <c r="C182" s="4" t="s">
        <v>369</v>
      </c>
      <c r="D182" s="4" t="s">
        <v>205</v>
      </c>
      <c r="E182" s="8" t="s">
        <v>206</v>
      </c>
      <c r="F182" s="4">
        <v>5</v>
      </c>
      <c r="G182" s="9">
        <v>365</v>
      </c>
    </row>
    <row r="183" spans="1:8" s="7" customFormat="1" x14ac:dyDescent="0.25">
      <c r="A183" s="4" t="s">
        <v>370</v>
      </c>
      <c r="B183" s="8" t="s">
        <v>368</v>
      </c>
      <c r="C183" s="4" t="s">
        <v>369</v>
      </c>
      <c r="D183" s="4" t="s">
        <v>205</v>
      </c>
      <c r="E183" s="8" t="s">
        <v>206</v>
      </c>
      <c r="F183" s="4">
        <v>2</v>
      </c>
      <c r="G183" s="9">
        <v>195</v>
      </c>
    </row>
    <row r="184" spans="1:8" s="7" customFormat="1" x14ac:dyDescent="0.25">
      <c r="A184" s="4" t="s">
        <v>371</v>
      </c>
      <c r="B184" s="8" t="s">
        <v>372</v>
      </c>
      <c r="C184" s="4" t="s">
        <v>373</v>
      </c>
      <c r="D184" s="4" t="s">
        <v>24</v>
      </c>
      <c r="E184" s="8" t="s">
        <v>14</v>
      </c>
      <c r="F184" s="4">
        <v>7.5</v>
      </c>
      <c r="G184" s="9">
        <v>750</v>
      </c>
    </row>
    <row r="185" spans="1:8" s="7" customFormat="1" x14ac:dyDescent="0.25">
      <c r="A185" s="4" t="s">
        <v>374</v>
      </c>
      <c r="B185" s="8" t="s">
        <v>372</v>
      </c>
      <c r="C185" s="4" t="s">
        <v>373</v>
      </c>
      <c r="D185" s="4" t="s">
        <v>24</v>
      </c>
      <c r="E185" s="8" t="s">
        <v>14</v>
      </c>
      <c r="F185" s="4">
        <v>15</v>
      </c>
      <c r="G185" s="9">
        <v>1394</v>
      </c>
    </row>
    <row r="186" spans="1:8" s="7" customFormat="1" x14ac:dyDescent="0.25">
      <c r="A186" s="4" t="s">
        <v>375</v>
      </c>
      <c r="B186" s="8" t="s">
        <v>372</v>
      </c>
      <c r="C186" s="4" t="s">
        <v>373</v>
      </c>
      <c r="D186" s="4" t="s">
        <v>24</v>
      </c>
      <c r="E186" s="8" t="s">
        <v>14</v>
      </c>
      <c r="F186" s="4">
        <v>4.5</v>
      </c>
      <c r="G186" s="9">
        <v>494</v>
      </c>
    </row>
    <row r="187" spans="1:8" s="7" customFormat="1" x14ac:dyDescent="0.25">
      <c r="A187" s="4" t="s">
        <v>376</v>
      </c>
      <c r="B187" s="8" t="s">
        <v>377</v>
      </c>
      <c r="C187" s="4" t="s">
        <v>378</v>
      </c>
      <c r="D187" s="4" t="s">
        <v>205</v>
      </c>
      <c r="E187" s="8" t="s">
        <v>206</v>
      </c>
      <c r="F187" s="4">
        <v>5</v>
      </c>
      <c r="G187" s="9">
        <v>3936</v>
      </c>
    </row>
    <row r="188" spans="1:8" s="7" customFormat="1" x14ac:dyDescent="0.25">
      <c r="A188" s="4" t="s">
        <v>379</v>
      </c>
      <c r="B188" s="8" t="s">
        <v>380</v>
      </c>
      <c r="C188" s="4" t="s">
        <v>381</v>
      </c>
      <c r="D188" s="4" t="s">
        <v>205</v>
      </c>
      <c r="E188" s="8" t="s">
        <v>206</v>
      </c>
      <c r="F188" s="4">
        <v>10</v>
      </c>
      <c r="G188" s="9">
        <v>658</v>
      </c>
    </row>
    <row r="189" spans="1:8" s="7" customFormat="1" x14ac:dyDescent="0.25">
      <c r="A189" s="4" t="s">
        <v>382</v>
      </c>
      <c r="B189" s="8" t="s">
        <v>380</v>
      </c>
      <c r="C189" s="4" t="s">
        <v>381</v>
      </c>
      <c r="D189" s="4" t="s">
        <v>205</v>
      </c>
      <c r="E189" s="8" t="s">
        <v>206</v>
      </c>
      <c r="F189" s="4">
        <v>2</v>
      </c>
      <c r="G189" s="9">
        <v>206</v>
      </c>
    </row>
    <row r="190" spans="1:8" s="7" customFormat="1" x14ac:dyDescent="0.25">
      <c r="A190" s="4" t="s">
        <v>383</v>
      </c>
      <c r="B190" s="8" t="s">
        <v>384</v>
      </c>
      <c r="C190" s="4" t="s">
        <v>385</v>
      </c>
      <c r="D190" s="4" t="s">
        <v>205</v>
      </c>
      <c r="E190" s="8" t="s">
        <v>206</v>
      </c>
      <c r="F190" s="4">
        <v>2</v>
      </c>
      <c r="G190" s="9">
        <v>309</v>
      </c>
    </row>
    <row r="191" spans="1:8" s="7" customFormat="1" x14ac:dyDescent="0.25">
      <c r="A191" s="4" t="s">
        <v>386</v>
      </c>
      <c r="B191" s="8" t="s">
        <v>387</v>
      </c>
      <c r="C191" s="4" t="s">
        <v>388</v>
      </c>
      <c r="D191" s="4" t="s">
        <v>205</v>
      </c>
      <c r="E191" s="8" t="s">
        <v>206</v>
      </c>
      <c r="F191" s="4">
        <v>2</v>
      </c>
      <c r="G191" s="9">
        <v>965</v>
      </c>
    </row>
    <row r="192" spans="1:8" s="7" customFormat="1" x14ac:dyDescent="0.25">
      <c r="A192" s="4" t="s">
        <v>389</v>
      </c>
      <c r="B192" s="8" t="s">
        <v>390</v>
      </c>
      <c r="C192" s="4" t="s">
        <v>391</v>
      </c>
      <c r="D192" s="4" t="s">
        <v>205</v>
      </c>
      <c r="E192" s="8" t="s">
        <v>206</v>
      </c>
      <c r="F192" s="4">
        <v>2</v>
      </c>
      <c r="G192" s="9">
        <v>160</v>
      </c>
    </row>
    <row r="193" spans="1:7" s="7" customFormat="1" x14ac:dyDescent="0.25">
      <c r="A193" s="4" t="s">
        <v>392</v>
      </c>
      <c r="B193" s="8" t="s">
        <v>390</v>
      </c>
      <c r="C193" s="4" t="s">
        <v>391</v>
      </c>
      <c r="D193" s="4" t="s">
        <v>205</v>
      </c>
      <c r="E193" s="8" t="s">
        <v>206</v>
      </c>
      <c r="F193" s="4">
        <v>5</v>
      </c>
      <c r="G193" s="9">
        <v>295</v>
      </c>
    </row>
    <row r="194" spans="1:7" s="7" customFormat="1" x14ac:dyDescent="0.25">
      <c r="A194" s="4" t="s">
        <v>393</v>
      </c>
      <c r="B194" s="8" t="s">
        <v>390</v>
      </c>
      <c r="C194" s="4" t="s">
        <v>391</v>
      </c>
      <c r="D194" s="4" t="s">
        <v>205</v>
      </c>
      <c r="E194" s="8" t="s">
        <v>206</v>
      </c>
      <c r="F194" s="4">
        <v>10</v>
      </c>
      <c r="G194" s="9">
        <v>495</v>
      </c>
    </row>
    <row r="195" spans="1:7" s="7" customFormat="1" x14ac:dyDescent="0.25">
      <c r="A195" s="4" t="s">
        <v>394</v>
      </c>
      <c r="B195" s="8" t="s">
        <v>368</v>
      </c>
      <c r="C195" s="4" t="s">
        <v>369</v>
      </c>
      <c r="D195" s="4" t="s">
        <v>205</v>
      </c>
      <c r="E195" s="8" t="s">
        <v>206</v>
      </c>
      <c r="F195" s="4">
        <v>10</v>
      </c>
      <c r="G195" s="9">
        <v>620</v>
      </c>
    </row>
    <row r="196" spans="1:7" s="7" customFormat="1" x14ac:dyDescent="0.25">
      <c r="A196" s="4" t="s">
        <v>395</v>
      </c>
      <c r="B196" s="8" t="s">
        <v>396</v>
      </c>
      <c r="C196" s="4" t="s">
        <v>397</v>
      </c>
      <c r="D196" s="4" t="s">
        <v>205</v>
      </c>
      <c r="E196" s="8" t="s">
        <v>206</v>
      </c>
      <c r="F196" s="4">
        <v>1</v>
      </c>
      <c r="G196" s="9">
        <v>267</v>
      </c>
    </row>
    <row r="197" spans="1:7" s="7" customFormat="1" ht="21" x14ac:dyDescent="0.35">
      <c r="A197" s="5"/>
      <c r="B197" s="5"/>
      <c r="C197" s="11" t="s">
        <v>398</v>
      </c>
      <c r="D197" s="5"/>
      <c r="E197" s="5"/>
      <c r="F197" s="5"/>
      <c r="G197" s="6"/>
    </row>
    <row r="198" spans="1:7" s="7" customFormat="1" x14ac:dyDescent="0.25">
      <c r="A198" s="4" t="s">
        <v>399</v>
      </c>
      <c r="B198" s="8" t="s">
        <v>400</v>
      </c>
      <c r="C198" s="4" t="s">
        <v>401</v>
      </c>
      <c r="D198" s="4" t="s">
        <v>24</v>
      </c>
      <c r="E198" s="8" t="s">
        <v>206</v>
      </c>
      <c r="F198" s="4">
        <v>10</v>
      </c>
      <c r="G198" s="9">
        <v>1604</v>
      </c>
    </row>
    <row r="199" spans="1:7" s="7" customFormat="1" x14ac:dyDescent="0.25">
      <c r="A199" s="4" t="s">
        <v>402</v>
      </c>
      <c r="B199" s="8" t="s">
        <v>403</v>
      </c>
      <c r="C199" s="4" t="s">
        <v>404</v>
      </c>
      <c r="D199" s="4" t="s">
        <v>24</v>
      </c>
      <c r="E199" s="8" t="s">
        <v>206</v>
      </c>
      <c r="F199" s="4">
        <v>5</v>
      </c>
      <c r="G199" s="9">
        <v>610</v>
      </c>
    </row>
    <row r="200" spans="1:7" s="7" customFormat="1" x14ac:dyDescent="0.25">
      <c r="A200" s="4" t="s">
        <v>405</v>
      </c>
      <c r="B200" s="8" t="s">
        <v>403</v>
      </c>
      <c r="C200" s="4" t="s">
        <v>404</v>
      </c>
      <c r="D200" s="4" t="s">
        <v>24</v>
      </c>
      <c r="E200" s="8" t="s">
        <v>206</v>
      </c>
      <c r="F200" s="4">
        <v>15</v>
      </c>
      <c r="G200" s="9">
        <v>1637</v>
      </c>
    </row>
    <row r="201" spans="1:7" s="7" customFormat="1" x14ac:dyDescent="0.25">
      <c r="A201" s="4" t="s">
        <v>406</v>
      </c>
      <c r="B201" s="8" t="s">
        <v>407</v>
      </c>
      <c r="C201" s="4" t="s">
        <v>408</v>
      </c>
      <c r="D201" s="4" t="s">
        <v>13</v>
      </c>
      <c r="E201" s="8" t="s">
        <v>14</v>
      </c>
      <c r="F201" s="4">
        <v>25</v>
      </c>
      <c r="G201" s="9">
        <v>399</v>
      </c>
    </row>
    <row r="202" spans="1:7" s="7" customFormat="1" x14ac:dyDescent="0.25">
      <c r="A202" s="4" t="s">
        <v>409</v>
      </c>
      <c r="B202" s="8" t="s">
        <v>410</v>
      </c>
      <c r="C202" s="4" t="s">
        <v>411</v>
      </c>
      <c r="D202" s="4" t="s">
        <v>13</v>
      </c>
      <c r="E202" s="8" t="s">
        <v>14</v>
      </c>
      <c r="F202" s="4">
        <v>25</v>
      </c>
      <c r="G202" s="9">
        <v>819</v>
      </c>
    </row>
    <row r="203" spans="1:7" s="7" customFormat="1" x14ac:dyDescent="0.25">
      <c r="A203" s="4" t="s">
        <v>412</v>
      </c>
      <c r="B203" s="8" t="s">
        <v>410</v>
      </c>
      <c r="C203" s="4" t="s">
        <v>413</v>
      </c>
      <c r="D203" s="4" t="s">
        <v>13</v>
      </c>
      <c r="E203" s="8" t="s">
        <v>14</v>
      </c>
      <c r="F203" s="4">
        <v>25</v>
      </c>
      <c r="G203" s="9">
        <v>787</v>
      </c>
    </row>
    <row r="204" spans="1:7" s="7" customFormat="1" ht="21" x14ac:dyDescent="0.35">
      <c r="A204" s="5"/>
      <c r="B204" s="5"/>
      <c r="C204" s="11" t="s">
        <v>414</v>
      </c>
      <c r="D204" s="5"/>
      <c r="E204" s="5"/>
      <c r="F204" s="5"/>
      <c r="G204" s="6"/>
    </row>
    <row r="205" spans="1:7" s="7" customFormat="1" x14ac:dyDescent="0.25">
      <c r="A205" s="4" t="s">
        <v>417</v>
      </c>
      <c r="B205" s="8" t="s">
        <v>418</v>
      </c>
      <c r="C205" s="4" t="s">
        <v>419</v>
      </c>
      <c r="D205" s="4" t="s">
        <v>24</v>
      </c>
      <c r="E205" s="8" t="s">
        <v>206</v>
      </c>
      <c r="F205" s="4">
        <v>10</v>
      </c>
      <c r="G205" s="9">
        <v>2335</v>
      </c>
    </row>
    <row r="206" spans="1:7" s="7" customFormat="1" x14ac:dyDescent="0.25">
      <c r="A206" s="4" t="s">
        <v>420</v>
      </c>
      <c r="B206" s="8" t="s">
        <v>421</v>
      </c>
      <c r="C206" s="4" t="s">
        <v>415</v>
      </c>
      <c r="D206" s="4" t="s">
        <v>24</v>
      </c>
      <c r="E206" s="8" t="s">
        <v>14</v>
      </c>
      <c r="F206" s="4">
        <v>7.5</v>
      </c>
      <c r="G206" s="9">
        <v>665</v>
      </c>
    </row>
    <row r="207" spans="1:7" s="7" customFormat="1" x14ac:dyDescent="0.25">
      <c r="A207" s="4" t="s">
        <v>422</v>
      </c>
      <c r="B207" s="8" t="s">
        <v>421</v>
      </c>
      <c r="C207" s="4" t="s">
        <v>416</v>
      </c>
      <c r="D207" s="4" t="s">
        <v>24</v>
      </c>
      <c r="E207" s="8" t="s">
        <v>14</v>
      </c>
      <c r="F207" s="4">
        <v>15</v>
      </c>
      <c r="G207" s="9">
        <v>1210</v>
      </c>
    </row>
    <row r="208" spans="1:7" s="7" customFormat="1" ht="21" x14ac:dyDescent="0.35">
      <c r="A208" s="5"/>
      <c r="B208" s="5"/>
      <c r="C208" s="11" t="s">
        <v>423</v>
      </c>
      <c r="D208" s="5"/>
      <c r="E208" s="5"/>
      <c r="F208" s="5"/>
      <c r="G208" s="6"/>
    </row>
    <row r="209" spans="1:7" s="7" customFormat="1" ht="21" x14ac:dyDescent="0.35">
      <c r="A209" s="5"/>
      <c r="B209" s="5"/>
      <c r="C209" s="11" t="s">
        <v>424</v>
      </c>
      <c r="D209" s="5"/>
      <c r="E209" s="5"/>
      <c r="F209" s="5"/>
      <c r="G209" s="6"/>
    </row>
    <row r="210" spans="1:7" s="7" customFormat="1" x14ac:dyDescent="0.25">
      <c r="A210" s="4" t="s">
        <v>425</v>
      </c>
      <c r="B210" s="8" t="s">
        <v>426</v>
      </c>
      <c r="C210" s="4" t="s">
        <v>427</v>
      </c>
      <c r="D210" s="4" t="s">
        <v>13</v>
      </c>
      <c r="E210" s="8" t="s">
        <v>14</v>
      </c>
      <c r="F210" s="4">
        <v>25</v>
      </c>
      <c r="G210" s="9">
        <v>1340</v>
      </c>
    </row>
    <row r="211" spans="1:7" s="7" customFormat="1" x14ac:dyDescent="0.25">
      <c r="A211" s="4" t="s">
        <v>428</v>
      </c>
      <c r="B211" s="8" t="s">
        <v>429</v>
      </c>
      <c r="C211" s="4" t="s">
        <v>430</v>
      </c>
      <c r="D211" s="4" t="s">
        <v>13</v>
      </c>
      <c r="E211" s="8" t="s">
        <v>14</v>
      </c>
      <c r="F211" s="4">
        <v>25</v>
      </c>
      <c r="G211" s="9">
        <v>676</v>
      </c>
    </row>
    <row r="212" spans="1:7" s="7" customFormat="1" x14ac:dyDescent="0.25">
      <c r="A212" s="4" t="s">
        <v>431</v>
      </c>
      <c r="B212" s="8" t="s">
        <v>432</v>
      </c>
      <c r="C212" s="4" t="s">
        <v>433</v>
      </c>
      <c r="D212" s="4" t="s">
        <v>13</v>
      </c>
      <c r="E212" s="8" t="s">
        <v>14</v>
      </c>
      <c r="F212" s="4">
        <v>25</v>
      </c>
      <c r="G212" s="9">
        <v>779</v>
      </c>
    </row>
    <row r="213" spans="1:7" s="7" customFormat="1" x14ac:dyDescent="0.25">
      <c r="A213" s="4" t="s">
        <v>434</v>
      </c>
      <c r="B213" s="8" t="s">
        <v>435</v>
      </c>
      <c r="C213" s="4" t="s">
        <v>436</v>
      </c>
      <c r="D213" s="4" t="s">
        <v>13</v>
      </c>
      <c r="E213" s="8" t="s">
        <v>14</v>
      </c>
      <c r="F213" s="4">
        <v>25</v>
      </c>
      <c r="G213" s="9">
        <v>929</v>
      </c>
    </row>
    <row r="214" spans="1:7" s="7" customFormat="1" x14ac:dyDescent="0.25">
      <c r="A214" s="4" t="s">
        <v>437</v>
      </c>
      <c r="B214" s="8" t="s">
        <v>438</v>
      </c>
      <c r="C214" s="4" t="s">
        <v>439</v>
      </c>
      <c r="D214" s="4" t="s">
        <v>13</v>
      </c>
      <c r="E214" s="8" t="s">
        <v>14</v>
      </c>
      <c r="F214" s="4">
        <v>25</v>
      </c>
      <c r="G214" s="9">
        <v>1128</v>
      </c>
    </row>
    <row r="215" spans="1:7" s="7" customFormat="1" x14ac:dyDescent="0.25">
      <c r="A215" s="4" t="s">
        <v>440</v>
      </c>
      <c r="B215" s="8" t="s">
        <v>438</v>
      </c>
      <c r="C215" s="4" t="s">
        <v>441</v>
      </c>
      <c r="D215" s="4" t="s">
        <v>13</v>
      </c>
      <c r="E215" s="8" t="s">
        <v>14</v>
      </c>
      <c r="F215" s="4">
        <v>25</v>
      </c>
      <c r="G215" s="9">
        <v>965</v>
      </c>
    </row>
    <row r="216" spans="1:7" s="7" customFormat="1" ht="21" x14ac:dyDescent="0.35">
      <c r="A216" s="5"/>
      <c r="B216" s="5"/>
      <c r="C216" s="11" t="s">
        <v>442</v>
      </c>
      <c r="D216" s="5"/>
      <c r="E216" s="5"/>
      <c r="F216" s="5"/>
      <c r="G216" s="6"/>
    </row>
    <row r="217" spans="1:7" s="7" customFormat="1" x14ac:dyDescent="0.25">
      <c r="A217" s="4" t="s">
        <v>443</v>
      </c>
      <c r="B217" s="8" t="s">
        <v>444</v>
      </c>
      <c r="C217" s="4" t="s">
        <v>445</v>
      </c>
      <c r="D217" s="4" t="s">
        <v>13</v>
      </c>
      <c r="E217" s="8" t="s">
        <v>14</v>
      </c>
      <c r="F217" s="4">
        <v>25</v>
      </c>
      <c r="G217" s="9">
        <v>395</v>
      </c>
    </row>
    <row r="218" spans="1:7" s="7" customFormat="1" ht="21" x14ac:dyDescent="0.35">
      <c r="A218" s="5"/>
      <c r="B218" s="5"/>
      <c r="C218" s="11" t="s">
        <v>446</v>
      </c>
      <c r="D218" s="5"/>
      <c r="E218" s="5"/>
      <c r="F218" s="5"/>
      <c r="G218" s="6"/>
    </row>
    <row r="219" spans="1:7" s="7" customFormat="1" x14ac:dyDescent="0.25">
      <c r="A219" s="4" t="s">
        <v>447</v>
      </c>
      <c r="B219" s="8" t="s">
        <v>448</v>
      </c>
      <c r="C219" s="4" t="s">
        <v>449</v>
      </c>
      <c r="D219" s="4" t="s">
        <v>24</v>
      </c>
      <c r="E219" s="8" t="s">
        <v>14</v>
      </c>
      <c r="F219" s="4">
        <v>14</v>
      </c>
      <c r="G219" s="9">
        <v>2435</v>
      </c>
    </row>
    <row r="220" spans="1:7" s="7" customFormat="1" x14ac:dyDescent="0.25">
      <c r="A220" s="4" t="s">
        <v>450</v>
      </c>
      <c r="B220" s="8" t="s">
        <v>451</v>
      </c>
      <c r="C220" s="4" t="s">
        <v>449</v>
      </c>
      <c r="D220" s="4" t="s">
        <v>24</v>
      </c>
      <c r="E220" s="8" t="s">
        <v>14</v>
      </c>
      <c r="F220" s="4">
        <v>14</v>
      </c>
      <c r="G220" s="9">
        <v>2435</v>
      </c>
    </row>
    <row r="221" spans="1:7" s="7" customFormat="1" x14ac:dyDescent="0.25">
      <c r="A221" s="4" t="s">
        <v>452</v>
      </c>
      <c r="B221" s="8" t="s">
        <v>453</v>
      </c>
      <c r="C221" s="4" t="s">
        <v>449</v>
      </c>
      <c r="D221" s="4" t="s">
        <v>24</v>
      </c>
      <c r="E221" s="8" t="s">
        <v>14</v>
      </c>
      <c r="F221" s="4">
        <v>14</v>
      </c>
      <c r="G221" s="9">
        <v>2435</v>
      </c>
    </row>
    <row r="222" spans="1:7" s="7" customFormat="1" x14ac:dyDescent="0.25">
      <c r="A222" s="4" t="s">
        <v>454</v>
      </c>
      <c r="B222" s="8" t="s">
        <v>455</v>
      </c>
      <c r="C222" s="4" t="s">
        <v>456</v>
      </c>
      <c r="D222" s="4" t="s">
        <v>24</v>
      </c>
      <c r="E222" s="8" t="s">
        <v>14</v>
      </c>
      <c r="F222" s="4">
        <v>14</v>
      </c>
      <c r="G222" s="9">
        <v>2435</v>
      </c>
    </row>
    <row r="223" spans="1:7" s="7" customFormat="1" x14ac:dyDescent="0.25">
      <c r="A223" s="4" t="s">
        <v>457</v>
      </c>
      <c r="B223" s="8" t="s">
        <v>458</v>
      </c>
      <c r="C223" s="4" t="s">
        <v>459</v>
      </c>
      <c r="D223" s="4" t="s">
        <v>24</v>
      </c>
      <c r="E223" s="8" t="s">
        <v>14</v>
      </c>
      <c r="F223" s="4">
        <v>14</v>
      </c>
      <c r="G223" s="9">
        <v>2435</v>
      </c>
    </row>
    <row r="224" spans="1:7" s="7" customFormat="1" x14ac:dyDescent="0.25">
      <c r="A224" s="4" t="s">
        <v>460</v>
      </c>
      <c r="B224" s="8" t="s">
        <v>461</v>
      </c>
      <c r="C224" s="4" t="s">
        <v>459</v>
      </c>
      <c r="D224" s="4" t="s">
        <v>24</v>
      </c>
      <c r="E224" s="8" t="s">
        <v>14</v>
      </c>
      <c r="F224" s="4">
        <v>14</v>
      </c>
      <c r="G224" s="9">
        <v>2435</v>
      </c>
    </row>
    <row r="225" spans="1:7" s="7" customFormat="1" x14ac:dyDescent="0.25">
      <c r="A225" s="4" t="s">
        <v>462</v>
      </c>
      <c r="B225" s="8" t="s">
        <v>463</v>
      </c>
      <c r="C225" s="4" t="s">
        <v>459</v>
      </c>
      <c r="D225" s="4" t="s">
        <v>24</v>
      </c>
      <c r="E225" s="8" t="s">
        <v>14</v>
      </c>
      <c r="F225" s="4">
        <v>14</v>
      </c>
      <c r="G225" s="9">
        <v>2435</v>
      </c>
    </row>
    <row r="226" spans="1:7" s="7" customFormat="1" x14ac:dyDescent="0.25">
      <c r="A226" s="4" t="s">
        <v>464</v>
      </c>
      <c r="B226" s="8" t="s">
        <v>465</v>
      </c>
      <c r="C226" s="4" t="s">
        <v>459</v>
      </c>
      <c r="D226" s="4" t="s">
        <v>24</v>
      </c>
      <c r="E226" s="8" t="s">
        <v>14</v>
      </c>
      <c r="F226" s="4">
        <v>14</v>
      </c>
      <c r="G226" s="9">
        <v>2435</v>
      </c>
    </row>
    <row r="227" spans="1:7" s="7" customFormat="1" x14ac:dyDescent="0.25">
      <c r="A227" s="4" t="s">
        <v>466</v>
      </c>
      <c r="B227" s="8" t="s">
        <v>467</v>
      </c>
      <c r="C227" s="4" t="s">
        <v>459</v>
      </c>
      <c r="D227" s="4" t="s">
        <v>24</v>
      </c>
      <c r="E227" s="8" t="s">
        <v>14</v>
      </c>
      <c r="F227" s="4">
        <v>14</v>
      </c>
      <c r="G227" s="9">
        <v>2435</v>
      </c>
    </row>
    <row r="228" spans="1:7" s="7" customFormat="1" x14ac:dyDescent="0.25">
      <c r="A228" s="4" t="s">
        <v>468</v>
      </c>
      <c r="B228" s="8" t="s">
        <v>469</v>
      </c>
      <c r="C228" s="4" t="s">
        <v>459</v>
      </c>
      <c r="D228" s="4" t="s">
        <v>24</v>
      </c>
      <c r="E228" s="8" t="s">
        <v>14</v>
      </c>
      <c r="F228" s="4">
        <v>14</v>
      </c>
      <c r="G228" s="9">
        <v>2435</v>
      </c>
    </row>
    <row r="229" spans="1:7" s="7" customFormat="1" x14ac:dyDescent="0.25">
      <c r="A229" s="4" t="s">
        <v>470</v>
      </c>
      <c r="B229" s="8" t="s">
        <v>471</v>
      </c>
      <c r="C229" s="4" t="s">
        <v>459</v>
      </c>
      <c r="D229" s="4" t="s">
        <v>24</v>
      </c>
      <c r="E229" s="8" t="s">
        <v>14</v>
      </c>
      <c r="F229" s="4">
        <v>14</v>
      </c>
      <c r="G229" s="9">
        <v>2435</v>
      </c>
    </row>
    <row r="230" spans="1:7" s="7" customFormat="1" x14ac:dyDescent="0.25">
      <c r="A230" s="4" t="s">
        <v>472</v>
      </c>
      <c r="B230" s="8" t="s">
        <v>473</v>
      </c>
      <c r="C230" s="4" t="s">
        <v>459</v>
      </c>
      <c r="D230" s="4" t="s">
        <v>24</v>
      </c>
      <c r="E230" s="8" t="s">
        <v>14</v>
      </c>
      <c r="F230" s="4">
        <v>14</v>
      </c>
      <c r="G230" s="9">
        <v>2435</v>
      </c>
    </row>
    <row r="231" spans="1:7" s="7" customFormat="1" x14ac:dyDescent="0.25">
      <c r="A231" s="4" t="s">
        <v>474</v>
      </c>
      <c r="B231" s="8" t="s">
        <v>475</v>
      </c>
      <c r="C231" s="4" t="s">
        <v>459</v>
      </c>
      <c r="D231" s="4" t="s">
        <v>24</v>
      </c>
      <c r="E231" s="8" t="s">
        <v>14</v>
      </c>
      <c r="F231" s="4">
        <v>14</v>
      </c>
      <c r="G231" s="9">
        <v>2435</v>
      </c>
    </row>
    <row r="232" spans="1:7" s="7" customFormat="1" x14ac:dyDescent="0.25">
      <c r="A232" s="4" t="s">
        <v>476</v>
      </c>
      <c r="B232" s="8" t="s">
        <v>477</v>
      </c>
      <c r="C232" s="4" t="s">
        <v>459</v>
      </c>
      <c r="D232" s="4" t="s">
        <v>24</v>
      </c>
      <c r="E232" s="8" t="s">
        <v>14</v>
      </c>
      <c r="F232" s="4">
        <v>14</v>
      </c>
      <c r="G232" s="9">
        <v>2435</v>
      </c>
    </row>
    <row r="233" spans="1:7" s="7" customFormat="1" x14ac:dyDescent="0.25">
      <c r="A233" s="4" t="s">
        <v>478</v>
      </c>
      <c r="B233" s="8" t="s">
        <v>479</v>
      </c>
      <c r="C233" s="4" t="s">
        <v>459</v>
      </c>
      <c r="D233" s="4" t="s">
        <v>24</v>
      </c>
      <c r="E233" s="8" t="s">
        <v>14</v>
      </c>
      <c r="F233" s="4">
        <v>14</v>
      </c>
      <c r="G233" s="9">
        <v>2435</v>
      </c>
    </row>
    <row r="234" spans="1:7" s="7" customFormat="1" x14ac:dyDescent="0.25">
      <c r="A234" s="4" t="s">
        <v>480</v>
      </c>
      <c r="B234" s="8" t="s">
        <v>481</v>
      </c>
      <c r="C234" s="4" t="s">
        <v>459</v>
      </c>
      <c r="D234" s="4" t="s">
        <v>24</v>
      </c>
      <c r="E234" s="8" t="s">
        <v>14</v>
      </c>
      <c r="F234" s="4">
        <v>14</v>
      </c>
      <c r="G234" s="9">
        <v>2435</v>
      </c>
    </row>
    <row r="235" spans="1:7" s="7" customFormat="1" x14ac:dyDescent="0.25">
      <c r="A235" s="4" t="s">
        <v>482</v>
      </c>
      <c r="B235" s="8" t="s">
        <v>483</v>
      </c>
      <c r="C235" s="4" t="s">
        <v>459</v>
      </c>
      <c r="D235" s="4" t="s">
        <v>24</v>
      </c>
      <c r="E235" s="8" t="s">
        <v>14</v>
      </c>
      <c r="F235" s="4">
        <v>14</v>
      </c>
      <c r="G235" s="9">
        <v>2435</v>
      </c>
    </row>
    <row r="236" spans="1:7" s="7" customFormat="1" x14ac:dyDescent="0.25">
      <c r="A236" s="4" t="s">
        <v>484</v>
      </c>
      <c r="B236" s="8" t="s">
        <v>485</v>
      </c>
      <c r="C236" s="4" t="s">
        <v>459</v>
      </c>
      <c r="D236" s="4" t="s">
        <v>24</v>
      </c>
      <c r="E236" s="8" t="s">
        <v>14</v>
      </c>
      <c r="F236" s="4">
        <v>14</v>
      </c>
      <c r="G236" s="9">
        <v>2435</v>
      </c>
    </row>
    <row r="237" spans="1:7" s="7" customFormat="1" x14ac:dyDescent="0.25">
      <c r="A237" s="4" t="s">
        <v>486</v>
      </c>
      <c r="B237" s="8" t="s">
        <v>487</v>
      </c>
      <c r="C237" s="4" t="s">
        <v>459</v>
      </c>
      <c r="D237" s="4" t="s">
        <v>24</v>
      </c>
      <c r="E237" s="8" t="s">
        <v>14</v>
      </c>
      <c r="F237" s="4">
        <v>14</v>
      </c>
      <c r="G237" s="9">
        <v>2435</v>
      </c>
    </row>
    <row r="238" spans="1:7" s="7" customFormat="1" x14ac:dyDescent="0.25">
      <c r="A238" s="4" t="s">
        <v>488</v>
      </c>
      <c r="B238" s="8" t="s">
        <v>489</v>
      </c>
      <c r="C238" s="4" t="s">
        <v>459</v>
      </c>
      <c r="D238" s="4" t="s">
        <v>24</v>
      </c>
      <c r="E238" s="8" t="s">
        <v>14</v>
      </c>
      <c r="F238" s="4">
        <v>14</v>
      </c>
      <c r="G238" s="9">
        <v>2435</v>
      </c>
    </row>
    <row r="239" spans="1:7" s="7" customFormat="1" x14ac:dyDescent="0.25">
      <c r="A239" s="4" t="s">
        <v>490</v>
      </c>
      <c r="B239" s="8" t="s">
        <v>491</v>
      </c>
      <c r="C239" s="4" t="s">
        <v>459</v>
      </c>
      <c r="D239" s="4" t="s">
        <v>24</v>
      </c>
      <c r="E239" s="8" t="s">
        <v>14</v>
      </c>
      <c r="F239" s="4">
        <v>14</v>
      </c>
      <c r="G239" s="9">
        <v>2435</v>
      </c>
    </row>
    <row r="240" spans="1:7" s="7" customFormat="1" x14ac:dyDescent="0.25">
      <c r="A240" s="4" t="s">
        <v>492</v>
      </c>
      <c r="B240" s="8" t="s">
        <v>493</v>
      </c>
      <c r="C240" s="4" t="s">
        <v>459</v>
      </c>
      <c r="D240" s="4" t="s">
        <v>24</v>
      </c>
      <c r="E240" s="8" t="s">
        <v>14</v>
      </c>
      <c r="F240" s="4">
        <v>14</v>
      </c>
      <c r="G240" s="9">
        <v>2435</v>
      </c>
    </row>
    <row r="241" spans="1:7" s="7" customFormat="1" x14ac:dyDescent="0.25">
      <c r="A241" s="4" t="s">
        <v>494</v>
      </c>
      <c r="B241" s="8" t="s">
        <v>495</v>
      </c>
      <c r="C241" s="4" t="s">
        <v>459</v>
      </c>
      <c r="D241" s="4" t="s">
        <v>24</v>
      </c>
      <c r="E241" s="8" t="s">
        <v>14</v>
      </c>
      <c r="F241" s="4">
        <v>14</v>
      </c>
      <c r="G241" s="9">
        <v>2435</v>
      </c>
    </row>
    <row r="242" spans="1:7" s="7" customFormat="1" x14ac:dyDescent="0.25">
      <c r="A242" s="4" t="s">
        <v>496</v>
      </c>
      <c r="B242" s="8" t="s">
        <v>497</v>
      </c>
      <c r="C242" s="4" t="s">
        <v>459</v>
      </c>
      <c r="D242" s="4" t="s">
        <v>24</v>
      </c>
      <c r="E242" s="8" t="s">
        <v>14</v>
      </c>
      <c r="F242" s="4">
        <v>14</v>
      </c>
      <c r="G242" s="9">
        <v>2435</v>
      </c>
    </row>
    <row r="243" spans="1:7" s="7" customFormat="1" x14ac:dyDescent="0.25">
      <c r="A243" s="4" t="s">
        <v>498</v>
      </c>
      <c r="B243" s="8" t="s">
        <v>499</v>
      </c>
      <c r="C243" s="4" t="s">
        <v>459</v>
      </c>
      <c r="D243" s="4" t="s">
        <v>24</v>
      </c>
      <c r="E243" s="8" t="s">
        <v>14</v>
      </c>
      <c r="F243" s="4">
        <v>14</v>
      </c>
      <c r="G243" s="9">
        <v>2435</v>
      </c>
    </row>
    <row r="244" spans="1:7" s="7" customFormat="1" x14ac:dyDescent="0.25">
      <c r="A244" s="4" t="s">
        <v>500</v>
      </c>
      <c r="B244" s="8" t="s">
        <v>501</v>
      </c>
      <c r="C244" s="4" t="s">
        <v>459</v>
      </c>
      <c r="D244" s="4" t="s">
        <v>24</v>
      </c>
      <c r="E244" s="8" t="s">
        <v>14</v>
      </c>
      <c r="F244" s="4">
        <v>14</v>
      </c>
      <c r="G244" s="9">
        <v>2435</v>
      </c>
    </row>
    <row r="245" spans="1:7" s="7" customFormat="1" x14ac:dyDescent="0.25">
      <c r="A245" s="4" t="s">
        <v>502</v>
      </c>
      <c r="B245" s="8" t="s">
        <v>503</v>
      </c>
      <c r="C245" s="4" t="s">
        <v>459</v>
      </c>
      <c r="D245" s="4" t="s">
        <v>24</v>
      </c>
      <c r="E245" s="8" t="s">
        <v>14</v>
      </c>
      <c r="F245" s="4">
        <v>14</v>
      </c>
      <c r="G245" s="9">
        <v>2435</v>
      </c>
    </row>
    <row r="246" spans="1:7" s="7" customFormat="1" x14ac:dyDescent="0.25">
      <c r="A246" s="4" t="s">
        <v>504</v>
      </c>
      <c r="B246" s="8" t="s">
        <v>505</v>
      </c>
      <c r="C246" s="4" t="s">
        <v>459</v>
      </c>
      <c r="D246" s="4" t="s">
        <v>24</v>
      </c>
      <c r="E246" s="8" t="s">
        <v>14</v>
      </c>
      <c r="F246" s="4">
        <v>14</v>
      </c>
      <c r="G246" s="9">
        <v>2435</v>
      </c>
    </row>
    <row r="247" spans="1:7" s="7" customFormat="1" x14ac:dyDescent="0.25">
      <c r="A247" s="4" t="s">
        <v>506</v>
      </c>
      <c r="B247" s="8" t="s">
        <v>507</v>
      </c>
      <c r="C247" s="4" t="s">
        <v>459</v>
      </c>
      <c r="D247" s="4" t="s">
        <v>24</v>
      </c>
      <c r="E247" s="8" t="s">
        <v>14</v>
      </c>
      <c r="F247" s="4">
        <v>14</v>
      </c>
      <c r="G247" s="9">
        <v>2435</v>
      </c>
    </row>
    <row r="248" spans="1:7" s="7" customFormat="1" x14ac:dyDescent="0.25">
      <c r="A248" s="4" t="s">
        <v>508</v>
      </c>
      <c r="B248" s="8" t="s">
        <v>509</v>
      </c>
      <c r="C248" s="4" t="s">
        <v>459</v>
      </c>
      <c r="D248" s="4" t="s">
        <v>24</v>
      </c>
      <c r="E248" s="8" t="s">
        <v>14</v>
      </c>
      <c r="F248" s="4">
        <v>14</v>
      </c>
      <c r="G248" s="9">
        <v>2435</v>
      </c>
    </row>
    <row r="249" spans="1:7" s="7" customFormat="1" x14ac:dyDescent="0.25">
      <c r="A249" s="4" t="s">
        <v>510</v>
      </c>
      <c r="B249" s="8" t="s">
        <v>511</v>
      </c>
      <c r="C249" s="4" t="s">
        <v>459</v>
      </c>
      <c r="D249" s="4" t="s">
        <v>24</v>
      </c>
      <c r="E249" s="8" t="s">
        <v>14</v>
      </c>
      <c r="F249" s="4">
        <v>14</v>
      </c>
      <c r="G249" s="9">
        <v>2435</v>
      </c>
    </row>
    <row r="250" spans="1:7" s="7" customFormat="1" x14ac:dyDescent="0.25">
      <c r="A250" s="4" t="s">
        <v>512</v>
      </c>
      <c r="B250" s="8" t="s">
        <v>513</v>
      </c>
      <c r="C250" s="4" t="s">
        <v>459</v>
      </c>
      <c r="D250" s="4" t="s">
        <v>24</v>
      </c>
      <c r="E250" s="8" t="s">
        <v>14</v>
      </c>
      <c r="F250" s="4">
        <v>14</v>
      </c>
      <c r="G250" s="9">
        <v>2435</v>
      </c>
    </row>
    <row r="251" spans="1:7" s="7" customFormat="1" x14ac:dyDescent="0.25">
      <c r="A251" s="4" t="s">
        <v>514</v>
      </c>
      <c r="B251" s="8" t="s">
        <v>515</v>
      </c>
      <c r="C251" s="4" t="s">
        <v>459</v>
      </c>
      <c r="D251" s="4" t="s">
        <v>24</v>
      </c>
      <c r="E251" s="8" t="s">
        <v>14</v>
      </c>
      <c r="F251" s="4">
        <v>14</v>
      </c>
      <c r="G251" s="9">
        <v>2435</v>
      </c>
    </row>
    <row r="252" spans="1:7" s="7" customFormat="1" x14ac:dyDescent="0.25">
      <c r="A252" s="4" t="s">
        <v>516</v>
      </c>
      <c r="B252" s="8" t="s">
        <v>517</v>
      </c>
      <c r="C252" s="4" t="s">
        <v>459</v>
      </c>
      <c r="D252" s="4" t="s">
        <v>24</v>
      </c>
      <c r="E252" s="8" t="s">
        <v>14</v>
      </c>
      <c r="F252" s="4">
        <v>14</v>
      </c>
      <c r="G252" s="9">
        <v>2435</v>
      </c>
    </row>
    <row r="253" spans="1:7" s="7" customFormat="1" ht="21" x14ac:dyDescent="0.35">
      <c r="A253" s="5"/>
      <c r="B253" s="5"/>
      <c r="C253" s="11" t="s">
        <v>518</v>
      </c>
      <c r="D253" s="5"/>
      <c r="E253" s="5"/>
      <c r="F253" s="5"/>
      <c r="G253" s="6"/>
    </row>
    <row r="254" spans="1:7" s="7" customFormat="1" x14ac:dyDescent="0.25">
      <c r="A254" s="4" t="s">
        <v>519</v>
      </c>
      <c r="B254" s="8" t="s">
        <v>520</v>
      </c>
      <c r="C254" s="4" t="s">
        <v>521</v>
      </c>
      <c r="D254" s="4" t="s">
        <v>24</v>
      </c>
      <c r="E254" s="8" t="s">
        <v>14</v>
      </c>
      <c r="F254" s="4">
        <v>25</v>
      </c>
      <c r="G254" s="9">
        <v>2529</v>
      </c>
    </row>
    <row r="255" spans="1:7" s="7" customFormat="1" x14ac:dyDescent="0.25">
      <c r="A255" s="4" t="s">
        <v>522</v>
      </c>
      <c r="B255" s="8" t="s">
        <v>523</v>
      </c>
      <c r="C255" s="4" t="s">
        <v>524</v>
      </c>
      <c r="D255" s="4" t="s">
        <v>24</v>
      </c>
      <c r="E255" s="8" t="s">
        <v>14</v>
      </c>
      <c r="F255" s="4">
        <v>25</v>
      </c>
      <c r="G255" s="9">
        <v>2745</v>
      </c>
    </row>
    <row r="256" spans="1:7" s="7" customFormat="1" x14ac:dyDescent="0.25">
      <c r="A256" s="4" t="s">
        <v>525</v>
      </c>
      <c r="B256" s="8" t="s">
        <v>526</v>
      </c>
      <c r="C256" s="4" t="s">
        <v>527</v>
      </c>
      <c r="D256" s="4" t="s">
        <v>24</v>
      </c>
      <c r="E256" s="8" t="s">
        <v>14</v>
      </c>
      <c r="F256" s="4">
        <v>25</v>
      </c>
      <c r="G256" s="9">
        <v>2859</v>
      </c>
    </row>
    <row r="257" spans="1:7" s="7" customFormat="1" x14ac:dyDescent="0.25">
      <c r="A257" s="4" t="s">
        <v>528</v>
      </c>
      <c r="B257" s="8" t="s">
        <v>529</v>
      </c>
      <c r="C257" s="4" t="s">
        <v>530</v>
      </c>
      <c r="D257" s="4" t="s">
        <v>24</v>
      </c>
      <c r="E257" s="8" t="s">
        <v>14</v>
      </c>
      <c r="F257" s="4">
        <v>25</v>
      </c>
      <c r="G257" s="9">
        <v>2169</v>
      </c>
    </row>
    <row r="258" spans="1:7" s="7" customFormat="1" x14ac:dyDescent="0.25">
      <c r="A258" s="4" t="s">
        <v>531</v>
      </c>
      <c r="B258" s="8" t="s">
        <v>532</v>
      </c>
      <c r="C258" s="4" t="s">
        <v>533</v>
      </c>
      <c r="D258" s="4" t="s">
        <v>24</v>
      </c>
      <c r="E258" s="8" t="s">
        <v>14</v>
      </c>
      <c r="F258" s="4">
        <v>25</v>
      </c>
      <c r="G258" s="9">
        <v>2859</v>
      </c>
    </row>
    <row r="259" spans="1:7" s="7" customFormat="1" x14ac:dyDescent="0.25">
      <c r="A259" s="4" t="s">
        <v>534</v>
      </c>
      <c r="B259" s="8" t="s">
        <v>535</v>
      </c>
      <c r="C259" s="4" t="s">
        <v>536</v>
      </c>
      <c r="D259" s="4" t="s">
        <v>24</v>
      </c>
      <c r="E259" s="8" t="s">
        <v>14</v>
      </c>
      <c r="F259" s="4">
        <v>25</v>
      </c>
      <c r="G259" s="9">
        <v>2859</v>
      </c>
    </row>
    <row r="260" spans="1:7" s="7" customFormat="1" x14ac:dyDescent="0.25">
      <c r="A260" s="4" t="s">
        <v>537</v>
      </c>
      <c r="B260" s="8" t="s">
        <v>538</v>
      </c>
      <c r="C260" s="4" t="s">
        <v>539</v>
      </c>
      <c r="D260" s="4" t="s">
        <v>24</v>
      </c>
      <c r="E260" s="8" t="s">
        <v>14</v>
      </c>
      <c r="F260" s="4">
        <v>25</v>
      </c>
      <c r="G260" s="9">
        <v>2159</v>
      </c>
    </row>
    <row r="261" spans="1:7" s="7" customFormat="1" x14ac:dyDescent="0.25">
      <c r="A261" s="4" t="s">
        <v>540</v>
      </c>
      <c r="B261" s="8" t="s">
        <v>541</v>
      </c>
      <c r="C261" s="4" t="s">
        <v>542</v>
      </c>
      <c r="D261" s="4" t="s">
        <v>24</v>
      </c>
      <c r="E261" s="8" t="s">
        <v>14</v>
      </c>
      <c r="F261" s="4">
        <v>25</v>
      </c>
      <c r="G261" s="9">
        <v>2159</v>
      </c>
    </row>
    <row r="262" spans="1:7" s="7" customFormat="1" x14ac:dyDescent="0.25">
      <c r="A262" s="4" t="s">
        <v>543</v>
      </c>
      <c r="B262" s="8" t="s">
        <v>544</v>
      </c>
      <c r="C262" s="4" t="s">
        <v>545</v>
      </c>
      <c r="D262" s="4" t="s">
        <v>24</v>
      </c>
      <c r="E262" s="8" t="s">
        <v>14</v>
      </c>
      <c r="F262" s="4">
        <v>25</v>
      </c>
      <c r="G262" s="9">
        <v>2265</v>
      </c>
    </row>
    <row r="263" spans="1:7" s="7" customFormat="1" x14ac:dyDescent="0.25">
      <c r="A263" s="4" t="s">
        <v>546</v>
      </c>
      <c r="B263" s="8" t="s">
        <v>547</v>
      </c>
      <c r="C263" s="4" t="s">
        <v>548</v>
      </c>
      <c r="D263" s="4" t="s">
        <v>24</v>
      </c>
      <c r="E263" s="8" t="s">
        <v>14</v>
      </c>
      <c r="F263" s="4">
        <v>25</v>
      </c>
      <c r="G263" s="9">
        <v>2065</v>
      </c>
    </row>
    <row r="264" spans="1:7" s="7" customFormat="1" x14ac:dyDescent="0.25">
      <c r="A264" s="4" t="s">
        <v>549</v>
      </c>
      <c r="B264" s="8" t="s">
        <v>550</v>
      </c>
      <c r="C264" s="4" t="s">
        <v>551</v>
      </c>
      <c r="D264" s="4" t="s">
        <v>24</v>
      </c>
      <c r="E264" s="8" t="s">
        <v>14</v>
      </c>
      <c r="F264" s="4">
        <v>25</v>
      </c>
      <c r="G264" s="9">
        <v>3487</v>
      </c>
    </row>
    <row r="265" spans="1:7" s="7" customFormat="1" x14ac:dyDescent="0.25">
      <c r="A265" s="4" t="s">
        <v>552</v>
      </c>
      <c r="B265" s="8" t="s">
        <v>553</v>
      </c>
      <c r="C265" s="4" t="s">
        <v>554</v>
      </c>
      <c r="D265" s="4" t="s">
        <v>24</v>
      </c>
      <c r="E265" s="8" t="s">
        <v>14</v>
      </c>
      <c r="F265" s="4">
        <v>25</v>
      </c>
      <c r="G265" s="9">
        <v>3487</v>
      </c>
    </row>
    <row r="266" spans="1:7" s="7" customFormat="1" x14ac:dyDescent="0.25">
      <c r="A266" s="4" t="s">
        <v>555</v>
      </c>
      <c r="B266" s="8" t="s">
        <v>556</v>
      </c>
      <c r="C266" s="4" t="s">
        <v>557</v>
      </c>
      <c r="D266" s="4" t="s">
        <v>24</v>
      </c>
      <c r="E266" s="8" t="s">
        <v>14</v>
      </c>
      <c r="F266" s="4">
        <v>25</v>
      </c>
      <c r="G266" s="9">
        <v>3487</v>
      </c>
    </row>
    <row r="267" spans="1:7" s="7" customFormat="1" x14ac:dyDescent="0.25">
      <c r="A267" s="4" t="s">
        <v>558</v>
      </c>
      <c r="B267" s="8" t="s">
        <v>559</v>
      </c>
      <c r="C267" s="4" t="s">
        <v>560</v>
      </c>
      <c r="D267" s="4" t="s">
        <v>24</v>
      </c>
      <c r="E267" s="8" t="s">
        <v>14</v>
      </c>
      <c r="F267" s="4">
        <v>25</v>
      </c>
      <c r="G267" s="9">
        <v>3880</v>
      </c>
    </row>
    <row r="268" spans="1:7" s="7" customFormat="1" ht="21" x14ac:dyDescent="0.35">
      <c r="A268" s="5"/>
      <c r="B268" s="5"/>
      <c r="C268" s="11" t="s">
        <v>561</v>
      </c>
      <c r="D268" s="5"/>
      <c r="E268" s="5"/>
      <c r="F268" s="5"/>
      <c r="G268" s="6"/>
    </row>
    <row r="269" spans="1:7" s="7" customFormat="1" x14ac:dyDescent="0.25">
      <c r="A269" s="4" t="s">
        <v>562</v>
      </c>
      <c r="B269" s="8" t="s">
        <v>563</v>
      </c>
      <c r="C269" s="4" t="s">
        <v>564</v>
      </c>
      <c r="D269" s="4" t="s">
        <v>24</v>
      </c>
      <c r="E269" s="8" t="s">
        <v>14</v>
      </c>
      <c r="F269" s="4">
        <v>20</v>
      </c>
      <c r="G269" s="9">
        <v>7200</v>
      </c>
    </row>
    <row r="270" spans="1:7" s="7" customFormat="1" x14ac:dyDescent="0.25">
      <c r="A270" s="4" t="s">
        <v>565</v>
      </c>
      <c r="B270" s="8" t="s">
        <v>566</v>
      </c>
      <c r="C270" s="4" t="s">
        <v>567</v>
      </c>
      <c r="D270" s="4" t="s">
        <v>24</v>
      </c>
      <c r="E270" s="8" t="s">
        <v>206</v>
      </c>
      <c r="F270" s="4">
        <v>4</v>
      </c>
      <c r="G270" s="9">
        <v>1969</v>
      </c>
    </row>
    <row r="271" spans="1:7" s="7" customFormat="1" x14ac:dyDescent="0.25">
      <c r="A271" s="4" t="s">
        <v>568</v>
      </c>
      <c r="B271" s="8" t="s">
        <v>569</v>
      </c>
      <c r="C271" s="4" t="s">
        <v>570</v>
      </c>
      <c r="D271" s="4" t="s">
        <v>24</v>
      </c>
      <c r="E271" s="8" t="s">
        <v>14</v>
      </c>
      <c r="F271" s="4">
        <v>25</v>
      </c>
      <c r="G271" s="9">
        <v>2399</v>
      </c>
    </row>
    <row r="272" spans="1:7" s="7" customFormat="1" x14ac:dyDescent="0.25">
      <c r="A272" s="4" t="s">
        <v>571</v>
      </c>
      <c r="B272" s="8" t="s">
        <v>572</v>
      </c>
      <c r="C272" s="4" t="s">
        <v>573</v>
      </c>
      <c r="D272" s="4" t="s">
        <v>24</v>
      </c>
      <c r="E272" s="8" t="s">
        <v>14</v>
      </c>
      <c r="F272" s="4">
        <v>20</v>
      </c>
      <c r="G272" s="9">
        <v>1111</v>
      </c>
    </row>
    <row r="273" spans="1:7" s="7" customFormat="1" x14ac:dyDescent="0.25">
      <c r="A273" s="4">
        <v>2972674</v>
      </c>
      <c r="B273" s="8" t="s">
        <v>845</v>
      </c>
      <c r="C273" s="4" t="s">
        <v>573</v>
      </c>
      <c r="D273" s="4" t="s">
        <v>24</v>
      </c>
      <c r="E273" s="8" t="s">
        <v>14</v>
      </c>
      <c r="F273" s="4">
        <v>25</v>
      </c>
      <c r="G273" s="9">
        <v>2599</v>
      </c>
    </row>
    <row r="274" spans="1:7" s="7" customFormat="1" ht="15" customHeight="1" x14ac:dyDescent="0.25">
      <c r="A274" s="5"/>
      <c r="B274" s="5"/>
      <c r="C274" s="13" t="s">
        <v>574</v>
      </c>
      <c r="D274" s="5"/>
      <c r="E274" s="5"/>
      <c r="F274" s="5"/>
      <c r="G274" s="6"/>
    </row>
    <row r="275" spans="1:7" s="7" customFormat="1" ht="21" x14ac:dyDescent="0.35">
      <c r="A275" s="4"/>
      <c r="B275" s="8"/>
      <c r="C275" s="14" t="s">
        <v>575</v>
      </c>
      <c r="D275" s="4"/>
      <c r="E275" s="8"/>
      <c r="F275" s="4"/>
      <c r="G275" s="9"/>
    </row>
    <row r="276" spans="1:7" s="7" customFormat="1" x14ac:dyDescent="0.25">
      <c r="A276" s="4" t="s">
        <v>576</v>
      </c>
      <c r="B276" s="8" t="s">
        <v>577</v>
      </c>
      <c r="C276" s="4" t="s">
        <v>578</v>
      </c>
      <c r="D276" s="4" t="s">
        <v>24</v>
      </c>
      <c r="E276" s="8" t="s">
        <v>206</v>
      </c>
      <c r="F276" s="4">
        <v>10</v>
      </c>
      <c r="G276" s="9">
        <v>2439</v>
      </c>
    </row>
    <row r="277" spans="1:7" s="7" customFormat="1" x14ac:dyDescent="0.25">
      <c r="A277" s="4" t="s">
        <v>579</v>
      </c>
      <c r="B277" s="8" t="s">
        <v>580</v>
      </c>
      <c r="C277" s="4" t="s">
        <v>581</v>
      </c>
      <c r="D277" s="4" t="s">
        <v>24</v>
      </c>
      <c r="E277" s="8" t="s">
        <v>206</v>
      </c>
      <c r="F277" s="4">
        <v>10</v>
      </c>
      <c r="G277" s="9">
        <v>2379</v>
      </c>
    </row>
    <row r="278" spans="1:7" s="7" customFormat="1" x14ac:dyDescent="0.25">
      <c r="A278" s="4" t="s">
        <v>582</v>
      </c>
      <c r="B278" s="8" t="s">
        <v>583</v>
      </c>
      <c r="C278" s="4" t="s">
        <v>584</v>
      </c>
      <c r="D278" s="4" t="s">
        <v>24</v>
      </c>
      <c r="E278" s="8" t="s">
        <v>206</v>
      </c>
      <c r="F278" s="4">
        <v>10</v>
      </c>
      <c r="G278" s="9">
        <v>2597</v>
      </c>
    </row>
    <row r="279" spans="1:7" s="7" customFormat="1" x14ac:dyDescent="0.25">
      <c r="A279" s="4" t="s">
        <v>585</v>
      </c>
      <c r="B279" s="8" t="s">
        <v>586</v>
      </c>
      <c r="C279" s="4" t="s">
        <v>587</v>
      </c>
      <c r="D279" s="4" t="s">
        <v>24</v>
      </c>
      <c r="E279" s="8" t="s">
        <v>206</v>
      </c>
      <c r="F279" s="4">
        <v>10</v>
      </c>
      <c r="G279" s="9">
        <v>4720</v>
      </c>
    </row>
    <row r="280" spans="1:7" s="7" customFormat="1" x14ac:dyDescent="0.25">
      <c r="A280" s="4" t="s">
        <v>588</v>
      </c>
      <c r="B280" s="8" t="s">
        <v>589</v>
      </c>
      <c r="C280" s="4" t="s">
        <v>590</v>
      </c>
      <c r="D280" s="4" t="s">
        <v>24</v>
      </c>
      <c r="E280" s="8" t="s">
        <v>206</v>
      </c>
      <c r="F280" s="4">
        <v>10</v>
      </c>
      <c r="G280" s="9">
        <v>2915</v>
      </c>
    </row>
    <row r="281" spans="1:7" s="7" customFormat="1" x14ac:dyDescent="0.25">
      <c r="A281" s="4" t="s">
        <v>591</v>
      </c>
      <c r="B281" s="8" t="s">
        <v>592</v>
      </c>
      <c r="C281" s="4" t="s">
        <v>593</v>
      </c>
      <c r="D281" s="4" t="s">
        <v>24</v>
      </c>
      <c r="E281" s="8" t="s">
        <v>206</v>
      </c>
      <c r="F281" s="4">
        <v>10</v>
      </c>
      <c r="G281" s="9">
        <v>3499</v>
      </c>
    </row>
    <row r="282" spans="1:7" s="7" customFormat="1" x14ac:dyDescent="0.25">
      <c r="A282" s="4" t="s">
        <v>594</v>
      </c>
      <c r="B282" s="8" t="s">
        <v>595</v>
      </c>
      <c r="C282" s="4" t="s">
        <v>596</v>
      </c>
      <c r="D282" s="4" t="s">
        <v>24</v>
      </c>
      <c r="E282" s="8" t="s">
        <v>206</v>
      </c>
      <c r="F282" s="4">
        <v>10</v>
      </c>
      <c r="G282" s="9">
        <v>3150</v>
      </c>
    </row>
    <row r="283" spans="1:7" s="7" customFormat="1" x14ac:dyDescent="0.25">
      <c r="A283" s="4" t="s">
        <v>597</v>
      </c>
      <c r="B283" s="8" t="s">
        <v>598</v>
      </c>
      <c r="C283" s="4" t="s">
        <v>596</v>
      </c>
      <c r="D283" s="4" t="s">
        <v>24</v>
      </c>
      <c r="E283" s="8" t="s">
        <v>206</v>
      </c>
      <c r="F283" s="4">
        <v>10</v>
      </c>
      <c r="G283" s="9">
        <v>2999</v>
      </c>
    </row>
    <row r="284" spans="1:7" s="7" customFormat="1" ht="21" x14ac:dyDescent="0.35">
      <c r="A284" s="4"/>
      <c r="B284" s="8"/>
      <c r="C284" s="14" t="s">
        <v>599</v>
      </c>
      <c r="D284" s="4"/>
      <c r="E284" s="8"/>
      <c r="F284" s="4"/>
      <c r="G284" s="9"/>
    </row>
    <row r="285" spans="1:7" s="7" customFormat="1" x14ac:dyDescent="0.25">
      <c r="A285" s="4" t="s">
        <v>600</v>
      </c>
      <c r="B285" s="8" t="s">
        <v>601</v>
      </c>
      <c r="C285" s="4" t="s">
        <v>602</v>
      </c>
      <c r="D285" s="4" t="s">
        <v>24</v>
      </c>
      <c r="E285" s="8" t="s">
        <v>206</v>
      </c>
      <c r="F285" s="4">
        <v>10</v>
      </c>
      <c r="G285" s="9">
        <v>1115</v>
      </c>
    </row>
    <row r="286" spans="1:7" s="7" customFormat="1" x14ac:dyDescent="0.25">
      <c r="A286" s="4" t="s">
        <v>603</v>
      </c>
      <c r="B286" s="8" t="s">
        <v>604</v>
      </c>
      <c r="C286" s="4" t="s">
        <v>602</v>
      </c>
      <c r="D286" s="4" t="s">
        <v>24</v>
      </c>
      <c r="E286" s="8" t="s">
        <v>206</v>
      </c>
      <c r="F286" s="4">
        <v>10</v>
      </c>
      <c r="G286" s="9">
        <v>1569</v>
      </c>
    </row>
    <row r="287" spans="1:7" s="7" customFormat="1" x14ac:dyDescent="0.25">
      <c r="A287" s="4" t="s">
        <v>605</v>
      </c>
      <c r="B287" s="8" t="s">
        <v>606</v>
      </c>
      <c r="C287" s="4" t="s">
        <v>607</v>
      </c>
      <c r="D287" s="4" t="s">
        <v>24</v>
      </c>
      <c r="E287" s="8" t="s">
        <v>206</v>
      </c>
      <c r="F287" s="4">
        <v>5</v>
      </c>
      <c r="G287" s="9">
        <v>1425</v>
      </c>
    </row>
    <row r="288" spans="1:7" s="7" customFormat="1" x14ac:dyDescent="0.25">
      <c r="A288" s="4" t="s">
        <v>608</v>
      </c>
      <c r="B288" s="8" t="s">
        <v>606</v>
      </c>
      <c r="C288" s="4" t="s">
        <v>607</v>
      </c>
      <c r="D288" s="4" t="s">
        <v>24</v>
      </c>
      <c r="E288" s="8" t="s">
        <v>206</v>
      </c>
      <c r="F288" s="4">
        <v>10</v>
      </c>
      <c r="G288" s="9">
        <v>2449</v>
      </c>
    </row>
    <row r="289" spans="1:7" s="7" customFormat="1" x14ac:dyDescent="0.25">
      <c r="A289" s="4" t="s">
        <v>609</v>
      </c>
      <c r="B289" s="8" t="s">
        <v>604</v>
      </c>
      <c r="C289" s="4" t="s">
        <v>602</v>
      </c>
      <c r="D289" s="4" t="s">
        <v>24</v>
      </c>
      <c r="E289" s="8" t="s">
        <v>206</v>
      </c>
      <c r="F289" s="4">
        <v>5</v>
      </c>
      <c r="G289" s="9">
        <v>850</v>
      </c>
    </row>
    <row r="290" spans="1:7" s="7" customFormat="1" x14ac:dyDescent="0.25">
      <c r="A290" s="4" t="s">
        <v>610</v>
      </c>
      <c r="B290" s="8" t="s">
        <v>611</v>
      </c>
      <c r="C290" s="4" t="s">
        <v>607</v>
      </c>
      <c r="D290" s="4" t="s">
        <v>24</v>
      </c>
      <c r="E290" s="8" t="s">
        <v>206</v>
      </c>
      <c r="F290" s="4">
        <v>10</v>
      </c>
      <c r="G290" s="9">
        <v>3319</v>
      </c>
    </row>
    <row r="291" spans="1:7" s="7" customFormat="1" x14ac:dyDescent="0.25">
      <c r="A291" s="4" t="s">
        <v>612</v>
      </c>
      <c r="B291" s="8" t="s">
        <v>611</v>
      </c>
      <c r="C291" s="4" t="s">
        <v>607</v>
      </c>
      <c r="D291" s="4" t="s">
        <v>24</v>
      </c>
      <c r="E291" s="8" t="s">
        <v>206</v>
      </c>
      <c r="F291" s="4">
        <v>5</v>
      </c>
      <c r="G291" s="9">
        <v>1859</v>
      </c>
    </row>
    <row r="292" spans="1:7" s="7" customFormat="1" x14ac:dyDescent="0.25">
      <c r="A292" s="4" t="s">
        <v>613</v>
      </c>
      <c r="B292" s="8" t="s">
        <v>601</v>
      </c>
      <c r="C292" s="4" t="s">
        <v>602</v>
      </c>
      <c r="D292" s="4" t="s">
        <v>24</v>
      </c>
      <c r="E292" s="8" t="s">
        <v>206</v>
      </c>
      <c r="F292" s="4">
        <v>5</v>
      </c>
      <c r="G292" s="9">
        <v>725</v>
      </c>
    </row>
    <row r="293" spans="1:7" s="7" customFormat="1" x14ac:dyDescent="0.25">
      <c r="A293" s="4" t="s">
        <v>614</v>
      </c>
      <c r="B293" s="8" t="s">
        <v>615</v>
      </c>
      <c r="C293" s="4" t="s">
        <v>616</v>
      </c>
      <c r="D293" s="4" t="s">
        <v>24</v>
      </c>
      <c r="E293" s="8" t="s">
        <v>206</v>
      </c>
      <c r="F293" s="4">
        <v>10</v>
      </c>
      <c r="G293" s="9">
        <v>3419</v>
      </c>
    </row>
    <row r="294" spans="1:7" s="7" customFormat="1" x14ac:dyDescent="0.25">
      <c r="A294" s="4" t="s">
        <v>617</v>
      </c>
      <c r="B294" s="8" t="s">
        <v>615</v>
      </c>
      <c r="C294" s="4" t="s">
        <v>616</v>
      </c>
      <c r="D294" s="4" t="s">
        <v>24</v>
      </c>
      <c r="E294" s="8" t="s">
        <v>206</v>
      </c>
      <c r="F294" s="4">
        <v>5</v>
      </c>
      <c r="G294" s="9">
        <v>1789</v>
      </c>
    </row>
    <row r="295" spans="1:7" s="7" customFormat="1" x14ac:dyDescent="0.25">
      <c r="A295" s="4" t="s">
        <v>618</v>
      </c>
      <c r="B295" s="8" t="s">
        <v>615</v>
      </c>
      <c r="C295" s="4" t="s">
        <v>616</v>
      </c>
      <c r="D295" s="4" t="s">
        <v>24</v>
      </c>
      <c r="E295" s="8" t="s">
        <v>206</v>
      </c>
      <c r="F295" s="4">
        <v>3</v>
      </c>
      <c r="G295" s="9">
        <v>1134</v>
      </c>
    </row>
    <row r="296" spans="1:7" s="7" customFormat="1" x14ac:dyDescent="0.25">
      <c r="A296" s="4" t="s">
        <v>619</v>
      </c>
      <c r="B296" s="8" t="s">
        <v>620</v>
      </c>
      <c r="C296" s="4" t="s">
        <v>621</v>
      </c>
      <c r="D296" s="4" t="s">
        <v>24</v>
      </c>
      <c r="E296" s="8" t="s">
        <v>206</v>
      </c>
      <c r="F296" s="4">
        <v>10</v>
      </c>
      <c r="G296" s="9">
        <v>2020</v>
      </c>
    </row>
    <row r="297" spans="1:7" s="7" customFormat="1" ht="16.350000000000001" customHeight="1" x14ac:dyDescent="0.25">
      <c r="A297" s="4" t="s">
        <v>622</v>
      </c>
      <c r="B297" s="8" t="s">
        <v>623</v>
      </c>
      <c r="C297" s="4" t="s">
        <v>607</v>
      </c>
      <c r="D297" s="4" t="s">
        <v>24</v>
      </c>
      <c r="E297" s="8" t="s">
        <v>206</v>
      </c>
      <c r="F297" s="4">
        <v>10</v>
      </c>
      <c r="G297" s="9">
        <v>2219</v>
      </c>
    </row>
    <row r="298" spans="1:7" s="7" customFormat="1" ht="21" x14ac:dyDescent="0.35">
      <c r="A298" s="5"/>
      <c r="B298" s="580" t="s">
        <v>624</v>
      </c>
      <c r="C298" s="581"/>
      <c r="D298" s="581"/>
      <c r="E298" s="581"/>
      <c r="F298" s="581"/>
      <c r="G298" s="582"/>
    </row>
    <row r="299" spans="1:7" s="7" customFormat="1" ht="21" x14ac:dyDescent="0.25">
      <c r="A299" s="4"/>
      <c r="B299" s="8"/>
      <c r="C299" s="13" t="s">
        <v>625</v>
      </c>
      <c r="D299" s="4"/>
      <c r="E299" s="8"/>
      <c r="F299" s="4"/>
      <c r="G299" s="9"/>
    </row>
    <row r="300" spans="1:7" s="7" customFormat="1" x14ac:dyDescent="0.25">
      <c r="A300" s="4" t="s">
        <v>626</v>
      </c>
      <c r="B300" s="8" t="s">
        <v>627</v>
      </c>
      <c r="C300" s="4" t="s">
        <v>628</v>
      </c>
      <c r="D300" s="4" t="s">
        <v>13</v>
      </c>
      <c r="E300" s="8" t="s">
        <v>14</v>
      </c>
      <c r="F300" s="4">
        <v>25</v>
      </c>
      <c r="G300" s="9">
        <v>365</v>
      </c>
    </row>
    <row r="301" spans="1:7" s="7" customFormat="1" x14ac:dyDescent="0.25">
      <c r="A301" s="4" t="s">
        <v>629</v>
      </c>
      <c r="B301" s="8" t="s">
        <v>630</v>
      </c>
      <c r="C301" s="4" t="s">
        <v>631</v>
      </c>
      <c r="D301" s="4" t="s">
        <v>632</v>
      </c>
      <c r="E301" s="8" t="s">
        <v>277</v>
      </c>
      <c r="F301" s="4">
        <v>850</v>
      </c>
      <c r="G301" s="9">
        <v>418</v>
      </c>
    </row>
    <row r="302" spans="1:7" s="7" customFormat="1" x14ac:dyDescent="0.25">
      <c r="A302" s="4" t="s">
        <v>633</v>
      </c>
      <c r="B302" s="8" t="s">
        <v>634</v>
      </c>
      <c r="C302" s="4" t="s">
        <v>635</v>
      </c>
      <c r="D302" s="4" t="s">
        <v>13</v>
      </c>
      <c r="E302" s="8" t="s">
        <v>14</v>
      </c>
      <c r="F302" s="4">
        <v>25</v>
      </c>
      <c r="G302" s="9">
        <v>330</v>
      </c>
    </row>
    <row r="303" spans="1:7" s="7" customFormat="1" x14ac:dyDescent="0.25">
      <c r="A303" s="4" t="s">
        <v>636</v>
      </c>
      <c r="B303" s="8" t="s">
        <v>637</v>
      </c>
      <c r="C303" s="4" t="s">
        <v>628</v>
      </c>
      <c r="D303" s="4" t="s">
        <v>13</v>
      </c>
      <c r="E303" s="8" t="s">
        <v>14</v>
      </c>
      <c r="F303" s="4">
        <v>25</v>
      </c>
      <c r="G303" s="9">
        <v>440</v>
      </c>
    </row>
    <row r="304" spans="1:7" s="7" customFormat="1" x14ac:dyDescent="0.25">
      <c r="A304" s="4">
        <v>950155</v>
      </c>
      <c r="B304" s="5" t="s">
        <v>638</v>
      </c>
      <c r="C304" s="5" t="s">
        <v>639</v>
      </c>
      <c r="D304" s="5" t="s">
        <v>13</v>
      </c>
      <c r="E304" s="5" t="s">
        <v>14</v>
      </c>
      <c r="F304" s="5">
        <v>25</v>
      </c>
      <c r="G304" s="6">
        <v>469</v>
      </c>
    </row>
    <row r="305" spans="1:7" s="7" customFormat="1" ht="21" x14ac:dyDescent="0.35">
      <c r="A305" s="4"/>
      <c r="B305" s="8"/>
      <c r="C305" s="14" t="s">
        <v>640</v>
      </c>
      <c r="D305" s="4"/>
      <c r="E305" s="8"/>
      <c r="F305" s="4"/>
      <c r="G305" s="9"/>
    </row>
    <row r="306" spans="1:7" s="7" customFormat="1" x14ac:dyDescent="0.25">
      <c r="A306" s="4" t="s">
        <v>641</v>
      </c>
      <c r="B306" s="8" t="s">
        <v>642</v>
      </c>
      <c r="C306" s="4" t="s">
        <v>639</v>
      </c>
      <c r="D306" s="4" t="s">
        <v>316</v>
      </c>
      <c r="E306" s="8" t="s">
        <v>14</v>
      </c>
      <c r="F306" s="4">
        <v>27</v>
      </c>
      <c r="G306" s="9">
        <v>603</v>
      </c>
    </row>
    <row r="307" spans="1:7" s="7" customFormat="1" x14ac:dyDescent="0.25">
      <c r="A307" s="4" t="s">
        <v>643</v>
      </c>
      <c r="B307" s="8" t="s">
        <v>644</v>
      </c>
      <c r="C307" s="4" t="s">
        <v>628</v>
      </c>
      <c r="D307" s="4" t="s">
        <v>316</v>
      </c>
      <c r="E307" s="8" t="s">
        <v>14</v>
      </c>
      <c r="F307" s="4">
        <v>27</v>
      </c>
      <c r="G307" s="9">
        <v>566</v>
      </c>
    </row>
    <row r="308" spans="1:7" s="7" customFormat="1" x14ac:dyDescent="0.25">
      <c r="A308" s="4" t="s">
        <v>645</v>
      </c>
      <c r="B308" s="8" t="s">
        <v>646</v>
      </c>
      <c r="C308" s="4" t="s">
        <v>647</v>
      </c>
      <c r="D308" s="4" t="s">
        <v>316</v>
      </c>
      <c r="E308" s="8" t="s">
        <v>14</v>
      </c>
      <c r="F308" s="4">
        <v>27</v>
      </c>
      <c r="G308" s="9">
        <v>633</v>
      </c>
    </row>
    <row r="309" spans="1:7" s="7" customFormat="1" x14ac:dyDescent="0.25">
      <c r="A309" s="4" t="s">
        <v>648</v>
      </c>
      <c r="B309" s="8" t="s">
        <v>649</v>
      </c>
      <c r="C309" s="4" t="s">
        <v>650</v>
      </c>
      <c r="D309" s="4" t="s">
        <v>316</v>
      </c>
      <c r="E309" s="8" t="s">
        <v>14</v>
      </c>
      <c r="F309" s="4">
        <v>27</v>
      </c>
      <c r="G309" s="9">
        <v>594</v>
      </c>
    </row>
    <row r="310" spans="1:7" s="7" customFormat="1" x14ac:dyDescent="0.25">
      <c r="A310" s="4" t="s">
        <v>651</v>
      </c>
      <c r="B310" s="8" t="s">
        <v>652</v>
      </c>
      <c r="C310" s="4" t="s">
        <v>635</v>
      </c>
      <c r="D310" s="4" t="s">
        <v>316</v>
      </c>
      <c r="E310" s="8" t="s">
        <v>14</v>
      </c>
      <c r="F310" s="4">
        <v>27</v>
      </c>
      <c r="G310" s="9">
        <v>393</v>
      </c>
    </row>
    <row r="311" spans="1:7" s="7" customFormat="1" x14ac:dyDescent="0.25">
      <c r="A311" s="4" t="s">
        <v>653</v>
      </c>
      <c r="B311" s="8" t="s">
        <v>654</v>
      </c>
      <c r="C311" s="4" t="s">
        <v>655</v>
      </c>
      <c r="D311" s="4" t="s">
        <v>24</v>
      </c>
      <c r="E311" s="8" t="s">
        <v>14</v>
      </c>
      <c r="F311" s="4">
        <v>15</v>
      </c>
      <c r="G311" s="9">
        <v>1330</v>
      </c>
    </row>
    <row r="312" spans="1:7" s="7" customFormat="1" x14ac:dyDescent="0.25">
      <c r="A312" s="4" t="s">
        <v>656</v>
      </c>
      <c r="B312" s="8" t="s">
        <v>657</v>
      </c>
      <c r="C312" s="4" t="s">
        <v>658</v>
      </c>
      <c r="D312" s="4" t="s">
        <v>316</v>
      </c>
      <c r="E312" s="8" t="s">
        <v>14</v>
      </c>
      <c r="F312" s="4">
        <v>27</v>
      </c>
      <c r="G312" s="9">
        <v>412</v>
      </c>
    </row>
    <row r="313" spans="1:7" s="7" customFormat="1" x14ac:dyDescent="0.25">
      <c r="A313" s="4" t="s">
        <v>659</v>
      </c>
      <c r="B313" s="8" t="s">
        <v>660</v>
      </c>
      <c r="C313" s="4" t="s">
        <v>661</v>
      </c>
      <c r="D313" s="4" t="s">
        <v>316</v>
      </c>
      <c r="E313" s="8" t="s">
        <v>14</v>
      </c>
      <c r="F313" s="4">
        <v>27</v>
      </c>
      <c r="G313" s="9">
        <v>468</v>
      </c>
    </row>
    <row r="314" spans="1:7" s="7" customFormat="1" x14ac:dyDescent="0.25">
      <c r="A314" s="4" t="s">
        <v>662</v>
      </c>
      <c r="B314" s="8" t="s">
        <v>663</v>
      </c>
      <c r="C314" s="4" t="s">
        <v>664</v>
      </c>
      <c r="D314" s="4" t="s">
        <v>24</v>
      </c>
      <c r="E314" s="8" t="s">
        <v>206</v>
      </c>
      <c r="F314" s="4" t="s">
        <v>665</v>
      </c>
      <c r="G314" s="9">
        <v>3882</v>
      </c>
    </row>
    <row r="315" spans="1:7" s="7" customFormat="1" x14ac:dyDescent="0.25">
      <c r="A315" s="4" t="s">
        <v>666</v>
      </c>
      <c r="B315" s="8" t="s">
        <v>667</v>
      </c>
      <c r="C315" s="4" t="s">
        <v>668</v>
      </c>
      <c r="D315" s="4" t="s">
        <v>24</v>
      </c>
      <c r="E315" s="8" t="s">
        <v>206</v>
      </c>
      <c r="F315" s="4" t="s">
        <v>665</v>
      </c>
      <c r="G315" s="9">
        <v>1970</v>
      </c>
    </row>
    <row r="316" spans="1:7" s="7" customFormat="1" x14ac:dyDescent="0.25">
      <c r="A316" s="4" t="s">
        <v>669</v>
      </c>
      <c r="B316" s="8" t="s">
        <v>670</v>
      </c>
      <c r="C316" s="4" t="s">
        <v>671</v>
      </c>
      <c r="D316" s="4" t="s">
        <v>316</v>
      </c>
      <c r="E316" s="8" t="s">
        <v>14</v>
      </c>
      <c r="F316" s="4">
        <v>27</v>
      </c>
      <c r="G316" s="9">
        <v>493</v>
      </c>
    </row>
    <row r="317" spans="1:7" s="7" customFormat="1" x14ac:dyDescent="0.25">
      <c r="A317" s="4" t="s">
        <v>672</v>
      </c>
      <c r="B317" s="8" t="s">
        <v>673</v>
      </c>
      <c r="C317" s="4" t="s">
        <v>674</v>
      </c>
      <c r="D317" s="4" t="s">
        <v>316</v>
      </c>
      <c r="E317" s="8" t="s">
        <v>14</v>
      </c>
      <c r="F317" s="4">
        <v>27</v>
      </c>
      <c r="G317" s="9">
        <v>514</v>
      </c>
    </row>
    <row r="318" spans="1:7" s="7" customFormat="1" x14ac:dyDescent="0.25">
      <c r="A318" s="4" t="s">
        <v>675</v>
      </c>
      <c r="B318" s="8" t="s">
        <v>676</v>
      </c>
      <c r="C318" s="4" t="s">
        <v>677</v>
      </c>
      <c r="D318" s="4" t="s">
        <v>316</v>
      </c>
      <c r="E318" s="8" t="s">
        <v>14</v>
      </c>
      <c r="F318" s="4">
        <v>27</v>
      </c>
      <c r="G318" s="9">
        <v>906</v>
      </c>
    </row>
    <row r="319" spans="1:7" s="7" customFormat="1" x14ac:dyDescent="0.25">
      <c r="A319" s="4" t="s">
        <v>678</v>
      </c>
      <c r="B319" s="8" t="s">
        <v>679</v>
      </c>
      <c r="C319" s="4" t="s">
        <v>680</v>
      </c>
      <c r="D319" s="4" t="s">
        <v>316</v>
      </c>
      <c r="E319" s="8" t="s">
        <v>14</v>
      </c>
      <c r="F319" s="4">
        <v>27</v>
      </c>
      <c r="G319" s="9">
        <v>443</v>
      </c>
    </row>
    <row r="320" spans="1:7" s="7" customFormat="1" x14ac:dyDescent="0.25">
      <c r="A320" s="4" t="s">
        <v>681</v>
      </c>
      <c r="B320" s="8" t="s">
        <v>682</v>
      </c>
      <c r="C320" s="4" t="s">
        <v>683</v>
      </c>
      <c r="D320" s="4" t="s">
        <v>24</v>
      </c>
      <c r="E320" s="8" t="s">
        <v>14</v>
      </c>
      <c r="F320" s="4">
        <v>25</v>
      </c>
      <c r="G320" s="9">
        <v>2313</v>
      </c>
    </row>
    <row r="321" spans="1:7" s="7" customFormat="1" x14ac:dyDescent="0.25">
      <c r="A321" s="4" t="s">
        <v>684</v>
      </c>
      <c r="B321" s="8" t="s">
        <v>685</v>
      </c>
      <c r="C321" s="4" t="s">
        <v>686</v>
      </c>
      <c r="D321" s="4" t="s">
        <v>316</v>
      </c>
      <c r="E321" s="8" t="s">
        <v>14</v>
      </c>
      <c r="F321" s="4">
        <v>25</v>
      </c>
      <c r="G321" s="9">
        <v>968</v>
      </c>
    </row>
    <row r="322" spans="1:7" s="7" customFormat="1" x14ac:dyDescent="0.25">
      <c r="A322" s="4" t="s">
        <v>687</v>
      </c>
      <c r="B322" s="8" t="s">
        <v>688</v>
      </c>
      <c r="C322" s="4" t="s">
        <v>689</v>
      </c>
      <c r="D322" s="4" t="s">
        <v>205</v>
      </c>
      <c r="E322" s="8" t="s">
        <v>206</v>
      </c>
      <c r="F322" s="4">
        <v>1</v>
      </c>
      <c r="G322" s="9">
        <v>437</v>
      </c>
    </row>
    <row r="323" spans="1:7" s="7" customFormat="1" x14ac:dyDescent="0.25">
      <c r="A323" s="5" t="s">
        <v>690</v>
      </c>
      <c r="B323" s="5" t="s">
        <v>691</v>
      </c>
      <c r="C323" s="5" t="s">
        <v>692</v>
      </c>
      <c r="D323" s="5" t="s">
        <v>24</v>
      </c>
      <c r="E323" s="5" t="s">
        <v>206</v>
      </c>
      <c r="F323" s="15" t="s">
        <v>665</v>
      </c>
      <c r="G323" s="6">
        <v>2755</v>
      </c>
    </row>
    <row r="324" spans="1:7" s="7" customFormat="1" ht="21" x14ac:dyDescent="0.35">
      <c r="A324" s="4"/>
      <c r="B324" s="8"/>
      <c r="C324" s="14" t="s">
        <v>693</v>
      </c>
      <c r="D324" s="4"/>
      <c r="E324" s="8"/>
      <c r="F324" s="15"/>
      <c r="G324" s="9"/>
    </row>
    <row r="325" spans="1:7" s="7" customFormat="1" x14ac:dyDescent="0.25">
      <c r="A325" s="4" t="s">
        <v>694</v>
      </c>
      <c r="B325" s="8" t="s">
        <v>695</v>
      </c>
      <c r="C325" s="4" t="s">
        <v>696</v>
      </c>
      <c r="D325" s="4" t="s">
        <v>247</v>
      </c>
      <c r="E325" s="8" t="s">
        <v>697</v>
      </c>
      <c r="F325" s="15">
        <v>25</v>
      </c>
      <c r="G325" s="9">
        <v>2849</v>
      </c>
    </row>
    <row r="326" spans="1:7" s="7" customFormat="1" x14ac:dyDescent="0.25">
      <c r="A326" s="5" t="s">
        <v>698</v>
      </c>
      <c r="B326" s="5" t="s">
        <v>699</v>
      </c>
      <c r="C326" s="5" t="s">
        <v>700</v>
      </c>
      <c r="D326" s="5" t="s">
        <v>247</v>
      </c>
      <c r="E326" s="5" t="s">
        <v>697</v>
      </c>
      <c r="F326" s="15">
        <v>55</v>
      </c>
      <c r="G326" s="6">
        <v>2590</v>
      </c>
    </row>
    <row r="327" spans="1:7" s="7" customFormat="1" ht="21" x14ac:dyDescent="0.35">
      <c r="A327" s="5"/>
      <c r="B327" s="5"/>
      <c r="C327" s="11" t="s">
        <v>701</v>
      </c>
      <c r="D327" s="5"/>
      <c r="E327" s="5"/>
      <c r="F327" s="15"/>
      <c r="G327" s="6"/>
    </row>
    <row r="328" spans="1:7" s="7" customFormat="1" x14ac:dyDescent="0.25">
      <c r="A328" s="4" t="s">
        <v>702</v>
      </c>
      <c r="B328" s="8" t="s">
        <v>703</v>
      </c>
      <c r="C328" s="4" t="s">
        <v>704</v>
      </c>
      <c r="D328" s="4" t="s">
        <v>13</v>
      </c>
      <c r="E328" s="8" t="s">
        <v>14</v>
      </c>
      <c r="F328" s="15">
        <v>25</v>
      </c>
      <c r="G328" s="9">
        <v>263</v>
      </c>
    </row>
    <row r="329" spans="1:7" s="7" customFormat="1" x14ac:dyDescent="0.25">
      <c r="A329" s="4" t="s">
        <v>705</v>
      </c>
      <c r="B329" s="8" t="s">
        <v>706</v>
      </c>
      <c r="C329" s="4" t="s">
        <v>707</v>
      </c>
      <c r="D329" s="4" t="s">
        <v>13</v>
      </c>
      <c r="E329" s="8" t="s">
        <v>14</v>
      </c>
      <c r="F329" s="15">
        <v>25</v>
      </c>
      <c r="G329" s="9">
        <v>275</v>
      </c>
    </row>
    <row r="330" spans="1:7" s="7" customFormat="1" x14ac:dyDescent="0.25">
      <c r="A330" s="4" t="s">
        <v>708</v>
      </c>
      <c r="B330" s="8" t="s">
        <v>709</v>
      </c>
      <c r="C330" s="4" t="s">
        <v>710</v>
      </c>
      <c r="D330" s="4" t="s">
        <v>13</v>
      </c>
      <c r="E330" s="8" t="s">
        <v>14</v>
      </c>
      <c r="F330" s="15">
        <v>25</v>
      </c>
      <c r="G330" s="9">
        <v>317</v>
      </c>
    </row>
    <row r="331" spans="1:7" s="7" customFormat="1" x14ac:dyDescent="0.25">
      <c r="A331" s="4" t="s">
        <v>711</v>
      </c>
      <c r="B331" s="8" t="s">
        <v>712</v>
      </c>
      <c r="C331" s="4" t="s">
        <v>704</v>
      </c>
      <c r="D331" s="4" t="s">
        <v>13</v>
      </c>
      <c r="E331" s="8" t="s">
        <v>14</v>
      </c>
      <c r="F331" s="15">
        <v>25</v>
      </c>
      <c r="G331" s="9">
        <v>223</v>
      </c>
    </row>
    <row r="332" spans="1:7" s="7" customFormat="1" x14ac:dyDescent="0.25">
      <c r="A332" s="5" t="s">
        <v>713</v>
      </c>
      <c r="B332" s="5" t="s">
        <v>714</v>
      </c>
      <c r="C332" s="5" t="s">
        <v>715</v>
      </c>
      <c r="D332" s="5" t="s">
        <v>316</v>
      </c>
      <c r="E332" s="5" t="s">
        <v>14</v>
      </c>
      <c r="F332" s="15">
        <v>25</v>
      </c>
      <c r="G332" s="6">
        <v>232</v>
      </c>
    </row>
    <row r="333" spans="1:7" s="7" customFormat="1" ht="42" x14ac:dyDescent="0.35">
      <c r="A333" s="5"/>
      <c r="B333" s="5"/>
      <c r="C333" s="12" t="s">
        <v>716</v>
      </c>
      <c r="D333" s="5"/>
      <c r="E333" s="5"/>
      <c r="F333" s="15"/>
      <c r="G333" s="6"/>
    </row>
    <row r="334" spans="1:7" s="7" customFormat="1" x14ac:dyDescent="0.25">
      <c r="A334" s="4" t="s">
        <v>717</v>
      </c>
      <c r="B334" s="8" t="s">
        <v>718</v>
      </c>
      <c r="C334" s="4" t="s">
        <v>719</v>
      </c>
      <c r="D334" s="4" t="s">
        <v>13</v>
      </c>
      <c r="E334" s="8" t="s">
        <v>14</v>
      </c>
      <c r="F334" s="15">
        <v>5</v>
      </c>
      <c r="G334" s="9">
        <v>394</v>
      </c>
    </row>
    <row r="335" spans="1:7" s="7" customFormat="1" x14ac:dyDescent="0.25">
      <c r="A335" s="4" t="s">
        <v>720</v>
      </c>
      <c r="B335" s="8" t="s">
        <v>718</v>
      </c>
      <c r="C335" s="4" t="s">
        <v>719</v>
      </c>
      <c r="D335" s="4" t="s">
        <v>721</v>
      </c>
      <c r="E335" s="8" t="s">
        <v>14</v>
      </c>
      <c r="F335" s="15">
        <v>2</v>
      </c>
      <c r="G335" s="9">
        <v>233</v>
      </c>
    </row>
    <row r="336" spans="1:7" s="7" customFormat="1" x14ac:dyDescent="0.25">
      <c r="A336" s="5" t="s">
        <v>722</v>
      </c>
      <c r="B336" s="5" t="s">
        <v>723</v>
      </c>
      <c r="C336" s="5" t="s">
        <v>724</v>
      </c>
      <c r="D336" s="5" t="s">
        <v>316</v>
      </c>
      <c r="E336" s="5" t="s">
        <v>14</v>
      </c>
      <c r="F336" s="15">
        <v>25</v>
      </c>
      <c r="G336" s="6">
        <v>1012</v>
      </c>
    </row>
    <row r="337" spans="1:7" s="7" customFormat="1" ht="21" x14ac:dyDescent="0.35">
      <c r="A337" s="5"/>
      <c r="B337" s="5"/>
      <c r="C337" s="11" t="s">
        <v>725</v>
      </c>
      <c r="D337" s="5"/>
      <c r="E337" s="5"/>
      <c r="F337" s="15"/>
      <c r="G337" s="6"/>
    </row>
    <row r="338" spans="1:7" s="7" customFormat="1" x14ac:dyDescent="0.25">
      <c r="A338" s="4" t="s">
        <v>726</v>
      </c>
      <c r="B338" s="8" t="s">
        <v>727</v>
      </c>
      <c r="C338" s="4" t="s">
        <v>728</v>
      </c>
      <c r="D338" s="4" t="s">
        <v>205</v>
      </c>
      <c r="E338" s="8" t="s">
        <v>206</v>
      </c>
      <c r="F338" s="15">
        <v>2</v>
      </c>
      <c r="G338" s="9">
        <v>389</v>
      </c>
    </row>
    <row r="339" spans="1:7" s="7" customFormat="1" x14ac:dyDescent="0.25">
      <c r="A339" s="5" t="s">
        <v>729</v>
      </c>
      <c r="B339" s="5" t="s">
        <v>730</v>
      </c>
      <c r="C339" s="5" t="s">
        <v>731</v>
      </c>
      <c r="D339" s="5" t="s">
        <v>205</v>
      </c>
      <c r="E339" s="5" t="s">
        <v>206</v>
      </c>
      <c r="F339" s="15">
        <v>2</v>
      </c>
      <c r="G339" s="6">
        <v>559</v>
      </c>
    </row>
    <row r="340" spans="1:7" s="7" customFormat="1" ht="21" x14ac:dyDescent="0.35">
      <c r="A340" s="5"/>
      <c r="B340" s="5"/>
      <c r="C340" s="11" t="s">
        <v>732</v>
      </c>
      <c r="D340" s="5"/>
      <c r="E340" s="5"/>
      <c r="F340" s="5"/>
      <c r="G340" s="6"/>
    </row>
    <row r="341" spans="1:7" s="7" customFormat="1" ht="21" x14ac:dyDescent="0.35">
      <c r="A341" s="4"/>
      <c r="B341" s="8"/>
      <c r="C341" s="14" t="s">
        <v>733</v>
      </c>
      <c r="D341" s="4"/>
      <c r="E341" s="8"/>
      <c r="F341" s="4"/>
      <c r="G341" s="9"/>
    </row>
    <row r="342" spans="1:7" s="7" customFormat="1" x14ac:dyDescent="0.25">
      <c r="A342" s="4" t="s">
        <v>734</v>
      </c>
      <c r="B342" s="8" t="s">
        <v>735</v>
      </c>
      <c r="C342" s="4" t="s">
        <v>736</v>
      </c>
      <c r="D342" s="4" t="s">
        <v>205</v>
      </c>
      <c r="E342" s="8" t="s">
        <v>14</v>
      </c>
      <c r="F342" s="4">
        <v>10.5</v>
      </c>
      <c r="G342" s="9">
        <v>5120</v>
      </c>
    </row>
    <row r="343" spans="1:7" s="7" customFormat="1" x14ac:dyDescent="0.25">
      <c r="A343" s="5" t="s">
        <v>737</v>
      </c>
      <c r="B343" s="5" t="s">
        <v>738</v>
      </c>
      <c r="C343" s="5" t="s">
        <v>739</v>
      </c>
      <c r="D343" s="5" t="s">
        <v>205</v>
      </c>
      <c r="E343" s="5" t="s">
        <v>14</v>
      </c>
      <c r="F343" s="5">
        <v>10</v>
      </c>
      <c r="G343" s="6">
        <v>1660</v>
      </c>
    </row>
    <row r="344" spans="1:7" s="7" customFormat="1" ht="21" x14ac:dyDescent="0.35">
      <c r="A344" s="5"/>
      <c r="B344" s="5"/>
      <c r="C344" s="11" t="s">
        <v>740</v>
      </c>
      <c r="D344" s="5"/>
      <c r="E344" s="5"/>
      <c r="F344" s="5"/>
      <c r="G344" s="6"/>
    </row>
    <row r="345" spans="1:7" s="7" customFormat="1" x14ac:dyDescent="0.25">
      <c r="A345" s="4" t="s">
        <v>741</v>
      </c>
      <c r="B345" s="8" t="s">
        <v>742</v>
      </c>
      <c r="C345" s="4" t="s">
        <v>743</v>
      </c>
      <c r="D345" s="4" t="s">
        <v>316</v>
      </c>
      <c r="E345" s="8" t="s">
        <v>14</v>
      </c>
      <c r="F345" s="4">
        <v>25</v>
      </c>
      <c r="G345" s="9">
        <v>871</v>
      </c>
    </row>
    <row r="346" spans="1:7" s="7" customFormat="1" x14ac:dyDescent="0.25">
      <c r="A346" s="4" t="s">
        <v>744</v>
      </c>
      <c r="B346" s="8" t="s">
        <v>745</v>
      </c>
      <c r="C346" s="4" t="s">
        <v>746</v>
      </c>
      <c r="D346" s="4" t="s">
        <v>316</v>
      </c>
      <c r="E346" s="8" t="s">
        <v>14</v>
      </c>
      <c r="F346" s="4">
        <v>25</v>
      </c>
      <c r="G346" s="9">
        <v>1116</v>
      </c>
    </row>
    <row r="347" spans="1:7" s="7" customFormat="1" x14ac:dyDescent="0.25">
      <c r="A347" s="5" t="s">
        <v>747</v>
      </c>
      <c r="B347" s="5" t="s">
        <v>748</v>
      </c>
      <c r="C347" s="5" t="s">
        <v>846</v>
      </c>
      <c r="D347" s="5" t="s">
        <v>316</v>
      </c>
      <c r="E347" s="5" t="s">
        <v>14</v>
      </c>
      <c r="F347" s="5">
        <v>25</v>
      </c>
      <c r="G347" s="6">
        <v>1581</v>
      </c>
    </row>
    <row r="348" spans="1:7" s="7" customFormat="1" ht="21" x14ac:dyDescent="0.35">
      <c r="A348" s="4"/>
      <c r="B348" s="8"/>
      <c r="C348" s="14" t="s">
        <v>750</v>
      </c>
      <c r="D348" s="4"/>
      <c r="E348" s="8"/>
      <c r="F348" s="4"/>
      <c r="G348" s="9"/>
    </row>
    <row r="349" spans="1:7" s="7" customFormat="1" x14ac:dyDescent="0.25">
      <c r="A349" s="4" t="s">
        <v>751</v>
      </c>
      <c r="B349" s="8" t="s">
        <v>752</v>
      </c>
      <c r="C349" s="4" t="s">
        <v>753</v>
      </c>
      <c r="D349" s="4" t="s">
        <v>24</v>
      </c>
      <c r="E349" s="8" t="s">
        <v>14</v>
      </c>
      <c r="F349" s="4">
        <v>14</v>
      </c>
      <c r="G349" s="9">
        <v>4650</v>
      </c>
    </row>
    <row r="350" spans="1:7" s="7" customFormat="1" x14ac:dyDescent="0.25">
      <c r="A350" s="5" t="s">
        <v>754</v>
      </c>
      <c r="B350" s="5" t="s">
        <v>755</v>
      </c>
      <c r="C350" s="5" t="s">
        <v>756</v>
      </c>
      <c r="D350" s="5" t="s">
        <v>24</v>
      </c>
      <c r="E350" s="5" t="s">
        <v>14</v>
      </c>
      <c r="F350" s="5">
        <v>12</v>
      </c>
      <c r="G350" s="6">
        <v>5376</v>
      </c>
    </row>
    <row r="351" spans="1:7" s="7" customFormat="1" ht="21" x14ac:dyDescent="0.35">
      <c r="A351" s="5"/>
      <c r="B351" s="5"/>
      <c r="C351" s="11" t="s">
        <v>757</v>
      </c>
      <c r="D351" s="5"/>
      <c r="E351" s="5"/>
      <c r="F351" s="5"/>
      <c r="G351" s="6"/>
    </row>
    <row r="352" spans="1:7" s="7" customFormat="1" x14ac:dyDescent="0.25">
      <c r="A352" s="5" t="s">
        <v>758</v>
      </c>
      <c r="B352" s="5" t="s">
        <v>759</v>
      </c>
      <c r="C352" s="5" t="s">
        <v>760</v>
      </c>
      <c r="D352" s="5" t="s">
        <v>359</v>
      </c>
      <c r="E352" s="5" t="s">
        <v>14</v>
      </c>
      <c r="F352" s="5">
        <v>10</v>
      </c>
      <c r="G352" s="6">
        <v>8094</v>
      </c>
    </row>
    <row r="353" spans="1:7" s="7" customFormat="1" ht="21" x14ac:dyDescent="0.35">
      <c r="A353" s="5"/>
      <c r="B353" s="5"/>
      <c r="C353" s="11" t="s">
        <v>761</v>
      </c>
      <c r="D353" s="5"/>
      <c r="E353" s="5"/>
      <c r="F353" s="5"/>
      <c r="G353" s="6"/>
    </row>
    <row r="354" spans="1:7" s="7" customFormat="1" ht="18" customHeight="1" x14ac:dyDescent="0.25">
      <c r="A354" s="5" t="s">
        <v>762</v>
      </c>
      <c r="B354" s="5" t="s">
        <v>763</v>
      </c>
      <c r="C354" s="5" t="s">
        <v>749</v>
      </c>
      <c r="D354" s="5" t="s">
        <v>24</v>
      </c>
      <c r="E354" s="5" t="s">
        <v>14</v>
      </c>
      <c r="F354" s="5">
        <v>12</v>
      </c>
      <c r="G354" s="6">
        <v>8460</v>
      </c>
    </row>
    <row r="355" spans="1:7" s="7" customFormat="1" ht="21" x14ac:dyDescent="0.35">
      <c r="A355" s="5"/>
      <c r="B355" s="5"/>
      <c r="C355" s="11" t="s">
        <v>764</v>
      </c>
      <c r="D355" s="5"/>
      <c r="E355" s="5"/>
      <c r="F355" s="5"/>
      <c r="G355" s="6"/>
    </row>
    <row r="356" spans="1:7" s="7" customFormat="1" x14ac:dyDescent="0.25">
      <c r="A356" s="4" t="s">
        <v>765</v>
      </c>
      <c r="B356" s="8" t="s">
        <v>766</v>
      </c>
      <c r="C356" s="4" t="s">
        <v>767</v>
      </c>
      <c r="D356" s="4" t="s">
        <v>276</v>
      </c>
      <c r="E356" s="8" t="s">
        <v>277</v>
      </c>
      <c r="F356" s="4">
        <v>280</v>
      </c>
      <c r="G356" s="9">
        <v>249</v>
      </c>
    </row>
    <row r="357" spans="1:7" s="7" customFormat="1" x14ac:dyDescent="0.25">
      <c r="A357" s="4" t="s">
        <v>768</v>
      </c>
      <c r="B357" s="8" t="s">
        <v>769</v>
      </c>
      <c r="C357" s="4" t="s">
        <v>770</v>
      </c>
      <c r="D357" s="4" t="s">
        <v>276</v>
      </c>
      <c r="E357" s="8" t="s">
        <v>277</v>
      </c>
      <c r="F357" s="4">
        <v>280</v>
      </c>
      <c r="G357" s="9">
        <v>279</v>
      </c>
    </row>
    <row r="358" spans="1:7" s="7" customFormat="1" x14ac:dyDescent="0.25">
      <c r="A358" s="5" t="s">
        <v>771</v>
      </c>
      <c r="B358" s="5" t="s">
        <v>772</v>
      </c>
      <c r="C358" s="5" t="s">
        <v>773</v>
      </c>
      <c r="D358" s="5" t="s">
        <v>276</v>
      </c>
      <c r="E358" s="5" t="s">
        <v>277</v>
      </c>
      <c r="F358" s="5">
        <v>280</v>
      </c>
      <c r="G358" s="6">
        <v>259</v>
      </c>
    </row>
    <row r="359" spans="1:7" s="7" customFormat="1" x14ac:dyDescent="0.25">
      <c r="A359" s="4" t="s">
        <v>774</v>
      </c>
      <c r="B359" s="8" t="s">
        <v>775</v>
      </c>
      <c r="C359" s="4" t="s">
        <v>776</v>
      </c>
      <c r="D359" s="4" t="s">
        <v>276</v>
      </c>
      <c r="E359" s="8" t="s">
        <v>277</v>
      </c>
      <c r="F359" s="4">
        <v>280</v>
      </c>
      <c r="G359" s="9">
        <v>259</v>
      </c>
    </row>
    <row r="360" spans="1:7" s="7" customFormat="1" x14ac:dyDescent="0.25">
      <c r="A360" s="4" t="s">
        <v>777</v>
      </c>
      <c r="B360" s="8" t="s">
        <v>778</v>
      </c>
      <c r="C360" s="4" t="s">
        <v>779</v>
      </c>
      <c r="D360" s="4" t="s">
        <v>780</v>
      </c>
      <c r="E360" s="8" t="s">
        <v>277</v>
      </c>
      <c r="F360" s="4">
        <v>600</v>
      </c>
      <c r="G360" s="9">
        <v>343</v>
      </c>
    </row>
    <row r="361" spans="1:7" s="7" customFormat="1" x14ac:dyDescent="0.25">
      <c r="A361" s="4" t="s">
        <v>781</v>
      </c>
      <c r="B361" s="8" t="s">
        <v>782</v>
      </c>
      <c r="C361" s="4" t="s">
        <v>783</v>
      </c>
      <c r="D361" s="4" t="s">
        <v>276</v>
      </c>
      <c r="E361" s="8" t="s">
        <v>277</v>
      </c>
      <c r="F361" s="4">
        <v>280</v>
      </c>
      <c r="G361" s="9">
        <v>275</v>
      </c>
    </row>
    <row r="362" spans="1:7" s="7" customFormat="1" x14ac:dyDescent="0.25">
      <c r="A362" s="4" t="s">
        <v>784</v>
      </c>
      <c r="B362" s="8" t="s">
        <v>785</v>
      </c>
      <c r="C362" s="4" t="s">
        <v>786</v>
      </c>
      <c r="D362" s="4" t="s">
        <v>276</v>
      </c>
      <c r="E362" s="8" t="s">
        <v>277</v>
      </c>
      <c r="F362" s="4">
        <v>280</v>
      </c>
      <c r="G362" s="9">
        <v>285</v>
      </c>
    </row>
    <row r="363" spans="1:7" s="7" customFormat="1" x14ac:dyDescent="0.25">
      <c r="A363" s="4" t="s">
        <v>787</v>
      </c>
      <c r="B363" s="8" t="s">
        <v>788</v>
      </c>
      <c r="C363" s="4" t="s">
        <v>789</v>
      </c>
      <c r="D363" s="4" t="s">
        <v>276</v>
      </c>
      <c r="E363" s="8" t="s">
        <v>277</v>
      </c>
      <c r="F363" s="4">
        <v>280</v>
      </c>
      <c r="G363" s="9">
        <v>265</v>
      </c>
    </row>
    <row r="364" spans="1:7" s="7" customFormat="1" x14ac:dyDescent="0.25">
      <c r="A364" s="5" t="s">
        <v>790</v>
      </c>
      <c r="B364" s="5" t="s">
        <v>791</v>
      </c>
      <c r="C364" s="5" t="s">
        <v>792</v>
      </c>
      <c r="D364" s="5" t="s">
        <v>276</v>
      </c>
      <c r="E364" s="5" t="s">
        <v>277</v>
      </c>
      <c r="F364" s="5">
        <v>280</v>
      </c>
      <c r="G364" s="6">
        <v>199</v>
      </c>
    </row>
    <row r="365" spans="1:7" s="7" customFormat="1" x14ac:dyDescent="0.25">
      <c r="A365" s="5" t="s">
        <v>793</v>
      </c>
      <c r="B365" s="5" t="s">
        <v>794</v>
      </c>
      <c r="C365" s="5" t="s">
        <v>795</v>
      </c>
      <c r="D365" s="5" t="s">
        <v>276</v>
      </c>
      <c r="E365" s="5" t="s">
        <v>277</v>
      </c>
      <c r="F365" s="5">
        <v>280</v>
      </c>
      <c r="G365" s="6">
        <v>199</v>
      </c>
    </row>
    <row r="366" spans="1:7" s="7" customFormat="1" x14ac:dyDescent="0.25">
      <c r="A366" s="4" t="s">
        <v>796</v>
      </c>
      <c r="B366" s="8" t="s">
        <v>797</v>
      </c>
      <c r="C366" s="4" t="s">
        <v>798</v>
      </c>
      <c r="D366" s="4" t="s">
        <v>276</v>
      </c>
      <c r="E366" s="8" t="s">
        <v>277</v>
      </c>
      <c r="F366" s="4">
        <v>280</v>
      </c>
      <c r="G366" s="9">
        <v>199</v>
      </c>
    </row>
    <row r="367" spans="1:7" s="7" customFormat="1" x14ac:dyDescent="0.25">
      <c r="A367" s="4" t="s">
        <v>799</v>
      </c>
      <c r="B367" s="8" t="s">
        <v>800</v>
      </c>
      <c r="C367" s="4" t="s">
        <v>801</v>
      </c>
      <c r="D367" s="4" t="s">
        <v>276</v>
      </c>
      <c r="E367" s="8" t="s">
        <v>277</v>
      </c>
      <c r="F367" s="4">
        <v>280</v>
      </c>
      <c r="G367" s="9">
        <v>199</v>
      </c>
    </row>
    <row r="368" spans="1:7" s="7" customFormat="1" x14ac:dyDescent="0.25">
      <c r="A368" s="4" t="s">
        <v>802</v>
      </c>
      <c r="B368" s="8" t="s">
        <v>803</v>
      </c>
      <c r="C368" s="4" t="s">
        <v>804</v>
      </c>
      <c r="D368" s="4" t="s">
        <v>276</v>
      </c>
      <c r="E368" s="8" t="s">
        <v>277</v>
      </c>
      <c r="F368" s="4">
        <v>280</v>
      </c>
      <c r="G368" s="9">
        <v>135</v>
      </c>
    </row>
    <row r="369" spans="1:7" s="7" customFormat="1" ht="21" x14ac:dyDescent="0.35">
      <c r="A369" s="4"/>
      <c r="B369" s="8"/>
      <c r="C369" s="14" t="s">
        <v>848</v>
      </c>
      <c r="D369" s="4"/>
      <c r="E369" s="8"/>
      <c r="F369" s="4"/>
      <c r="G369" s="9"/>
    </row>
    <row r="370" spans="1:7" s="7" customFormat="1" x14ac:dyDescent="0.25">
      <c r="A370" s="4" t="s">
        <v>827</v>
      </c>
      <c r="B370" s="8" t="s">
        <v>828</v>
      </c>
      <c r="C370" s="4" t="s">
        <v>829</v>
      </c>
      <c r="D370" s="4" t="s">
        <v>632</v>
      </c>
      <c r="E370" s="8" t="s">
        <v>277</v>
      </c>
      <c r="F370" s="4">
        <v>850</v>
      </c>
      <c r="G370" s="9">
        <v>315</v>
      </c>
    </row>
    <row r="371" spans="1:7" s="7" customFormat="1" x14ac:dyDescent="0.25">
      <c r="A371" s="5" t="s">
        <v>830</v>
      </c>
      <c r="B371" s="5" t="s">
        <v>831</v>
      </c>
      <c r="C371" s="5" t="s">
        <v>832</v>
      </c>
      <c r="D371" s="5" t="s">
        <v>632</v>
      </c>
      <c r="E371" s="5" t="s">
        <v>277</v>
      </c>
      <c r="F371" s="5">
        <v>750</v>
      </c>
      <c r="G371" s="6">
        <v>273</v>
      </c>
    </row>
    <row r="372" spans="1:7" s="7" customFormat="1" x14ac:dyDescent="0.25">
      <c r="A372" s="4" t="s">
        <v>833</v>
      </c>
      <c r="B372" s="8" t="s">
        <v>834</v>
      </c>
      <c r="C372" s="4" t="s">
        <v>835</v>
      </c>
      <c r="D372" s="4" t="s">
        <v>632</v>
      </c>
      <c r="E372" s="8" t="s">
        <v>277</v>
      </c>
      <c r="F372" s="4">
        <v>750</v>
      </c>
      <c r="G372" s="9">
        <v>269</v>
      </c>
    </row>
    <row r="373" spans="1:7" s="7" customFormat="1" ht="21" x14ac:dyDescent="0.35">
      <c r="A373" s="4"/>
      <c r="B373" s="8"/>
      <c r="C373" s="14" t="s">
        <v>849</v>
      </c>
      <c r="D373" s="4"/>
      <c r="E373" s="8"/>
      <c r="F373" s="4"/>
      <c r="G373" s="9"/>
    </row>
    <row r="374" spans="1:7" s="7" customFormat="1" x14ac:dyDescent="0.25">
      <c r="A374" s="5" t="s">
        <v>836</v>
      </c>
      <c r="B374" s="5" t="s">
        <v>837</v>
      </c>
      <c r="C374" s="5" t="s">
        <v>838</v>
      </c>
      <c r="D374" s="5" t="s">
        <v>632</v>
      </c>
      <c r="E374" s="5" t="s">
        <v>277</v>
      </c>
      <c r="F374" s="5">
        <v>700</v>
      </c>
      <c r="G374" s="6">
        <v>245</v>
      </c>
    </row>
    <row r="375" spans="1:7" s="7" customFormat="1" x14ac:dyDescent="0.25">
      <c r="A375" s="5" t="s">
        <v>839</v>
      </c>
      <c r="B375" s="5" t="s">
        <v>840</v>
      </c>
      <c r="C375" s="5" t="s">
        <v>841</v>
      </c>
      <c r="D375" s="5" t="s">
        <v>632</v>
      </c>
      <c r="E375" s="5" t="s">
        <v>277</v>
      </c>
      <c r="F375" s="5">
        <v>750</v>
      </c>
      <c r="G375" s="6">
        <v>245</v>
      </c>
    </row>
    <row r="376" spans="1:7" s="7" customFormat="1" x14ac:dyDescent="0.25">
      <c r="A376" s="4" t="s">
        <v>842</v>
      </c>
      <c r="B376" s="8" t="s">
        <v>843</v>
      </c>
      <c r="C376" s="4" t="s">
        <v>844</v>
      </c>
      <c r="D376" s="4" t="s">
        <v>632</v>
      </c>
      <c r="E376" s="8" t="s">
        <v>277</v>
      </c>
      <c r="F376" s="4">
        <v>700</v>
      </c>
      <c r="G376" s="9">
        <v>327</v>
      </c>
    </row>
    <row r="377" spans="1:7" s="7" customFormat="1" ht="21" x14ac:dyDescent="0.35">
      <c r="A377" s="4"/>
      <c r="B377" s="8"/>
      <c r="C377" s="14" t="s">
        <v>805</v>
      </c>
      <c r="D377" s="4"/>
      <c r="E377" s="8"/>
      <c r="F377" s="4"/>
      <c r="G377" s="9"/>
    </row>
    <row r="378" spans="1:7" s="7" customFormat="1" x14ac:dyDescent="0.25">
      <c r="A378" s="4" t="s">
        <v>806</v>
      </c>
      <c r="B378" s="8" t="s">
        <v>807</v>
      </c>
      <c r="C378" s="4" t="s">
        <v>808</v>
      </c>
      <c r="D378" s="4" t="s">
        <v>13</v>
      </c>
      <c r="E378" s="8" t="s">
        <v>14</v>
      </c>
      <c r="F378" s="4">
        <v>25</v>
      </c>
      <c r="G378" s="9">
        <v>198</v>
      </c>
    </row>
    <row r="379" spans="1:7" s="7" customFormat="1" x14ac:dyDescent="0.25">
      <c r="A379" s="4" t="s">
        <v>811</v>
      </c>
      <c r="B379" s="8" t="s">
        <v>809</v>
      </c>
      <c r="C379" s="4" t="s">
        <v>810</v>
      </c>
      <c r="D379" s="4" t="s">
        <v>205</v>
      </c>
      <c r="E379" s="8" t="s">
        <v>206</v>
      </c>
      <c r="F379" s="4">
        <v>10</v>
      </c>
      <c r="G379" s="9">
        <v>370</v>
      </c>
    </row>
    <row r="380" spans="1:7" s="7" customFormat="1" x14ac:dyDescent="0.25">
      <c r="A380" s="5" t="s">
        <v>812</v>
      </c>
      <c r="B380" s="5" t="s">
        <v>813</v>
      </c>
      <c r="C380" s="5" t="s">
        <v>814</v>
      </c>
      <c r="D380" s="5" t="s">
        <v>13</v>
      </c>
      <c r="E380" s="5" t="s">
        <v>14</v>
      </c>
      <c r="F380" s="5">
        <v>25</v>
      </c>
      <c r="G380" s="6">
        <v>169</v>
      </c>
    </row>
    <row r="381" spans="1:7" s="7" customFormat="1" x14ac:dyDescent="0.25">
      <c r="A381" s="5" t="s">
        <v>815</v>
      </c>
      <c r="B381" s="5" t="s">
        <v>816</v>
      </c>
      <c r="C381" s="5" t="s">
        <v>817</v>
      </c>
      <c r="D381" s="5" t="s">
        <v>13</v>
      </c>
      <c r="E381" s="5" t="s">
        <v>14</v>
      </c>
      <c r="F381" s="5">
        <v>25</v>
      </c>
      <c r="G381" s="6">
        <v>185</v>
      </c>
    </row>
    <row r="382" spans="1:7" s="7" customFormat="1" x14ac:dyDescent="0.25">
      <c r="A382" s="4" t="s">
        <v>818</v>
      </c>
      <c r="B382" s="8" t="s">
        <v>819</v>
      </c>
      <c r="C382" s="4" t="s">
        <v>820</v>
      </c>
      <c r="D382" s="4" t="s">
        <v>13</v>
      </c>
      <c r="E382" s="8" t="s">
        <v>14</v>
      </c>
      <c r="F382" s="4">
        <v>25</v>
      </c>
      <c r="G382" s="9">
        <v>199</v>
      </c>
    </row>
    <row r="383" spans="1:7" s="7" customFormat="1" x14ac:dyDescent="0.25">
      <c r="A383" s="4" t="s">
        <v>821</v>
      </c>
      <c r="B383" s="8" t="s">
        <v>822</v>
      </c>
      <c r="C383" s="4" t="s">
        <v>823</v>
      </c>
      <c r="D383" s="4" t="s">
        <v>13</v>
      </c>
      <c r="E383" s="8" t="s">
        <v>14</v>
      </c>
      <c r="F383" s="4">
        <v>25</v>
      </c>
      <c r="G383" s="9">
        <v>179</v>
      </c>
    </row>
    <row r="384" spans="1:7" s="7" customFormat="1" ht="12.95" customHeight="1" x14ac:dyDescent="0.25">
      <c r="A384" s="4" t="s">
        <v>824</v>
      </c>
      <c r="B384" s="8" t="s">
        <v>825</v>
      </c>
      <c r="C384" s="4" t="s">
        <v>826</v>
      </c>
      <c r="D384" s="4" t="s">
        <v>13</v>
      </c>
      <c r="E384" s="8" t="s">
        <v>14</v>
      </c>
      <c r="F384" s="4">
        <v>25</v>
      </c>
      <c r="G384" s="9">
        <v>321</v>
      </c>
    </row>
  </sheetData>
  <autoFilter ref="A2:G384"/>
  <mergeCells count="8">
    <mergeCell ref="B146:D146"/>
    <mergeCell ref="B156:C156"/>
    <mergeCell ref="B164:C164"/>
    <mergeCell ref="B180:G180"/>
    <mergeCell ref="B298:G298"/>
    <mergeCell ref="A169:G169"/>
    <mergeCell ref="B160:D160"/>
    <mergeCell ref="B150:D150"/>
  </mergeCells>
  <pageMargins left="0.31496062992125984" right="0.11811023622047245" top="0.35433070866141736" bottom="0.55118110236220474" header="0.31496062992125984" footer="0.31496062992125984"/>
  <pageSetup paperSize="9" scale="6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7"/>
  <sheetViews>
    <sheetView topLeftCell="A97" workbookViewId="0">
      <selection activeCell="A14" sqref="A14"/>
    </sheetView>
  </sheetViews>
  <sheetFormatPr defaultRowHeight="15" x14ac:dyDescent="0.25"/>
  <cols>
    <col min="2" max="2" width="14.5703125" customWidth="1"/>
    <col min="8" max="8" width="9.42578125" customWidth="1"/>
    <col min="9" max="9" width="10.140625" customWidth="1"/>
    <col min="10" max="10" width="9.42578125" customWidth="1"/>
  </cols>
  <sheetData>
    <row r="1" spans="1:10" x14ac:dyDescent="0.25">
      <c r="A1" s="19"/>
      <c r="B1" s="20"/>
      <c r="C1" s="20"/>
      <c r="D1" s="20"/>
      <c r="E1" s="20"/>
      <c r="F1" s="20"/>
      <c r="G1" s="20"/>
      <c r="H1" s="20"/>
      <c r="I1" s="19"/>
      <c r="J1" s="19"/>
    </row>
    <row r="2" spans="1:10" x14ac:dyDescent="0.25">
      <c r="A2" s="19"/>
      <c r="B2" s="20"/>
      <c r="C2" s="20"/>
      <c r="D2" s="20"/>
      <c r="E2" s="20"/>
      <c r="F2" s="20"/>
      <c r="G2" s="20"/>
      <c r="H2" s="20"/>
      <c r="I2" s="19"/>
      <c r="J2" s="19"/>
    </row>
    <row r="3" spans="1:10" x14ac:dyDescent="0.25">
      <c r="A3" s="19"/>
      <c r="B3" s="19"/>
      <c r="C3" s="20"/>
      <c r="D3" s="20"/>
      <c r="E3" s="20"/>
      <c r="F3" s="20"/>
      <c r="G3" s="20"/>
      <c r="H3" s="20"/>
      <c r="I3" s="19"/>
      <c r="J3" s="19"/>
    </row>
    <row r="4" spans="1:10" ht="15.75" x14ac:dyDescent="0.25">
      <c r="A4" s="19"/>
      <c r="B4" s="592" t="s">
        <v>850</v>
      </c>
      <c r="C4" s="592"/>
      <c r="D4" s="592"/>
      <c r="E4" s="592"/>
      <c r="F4" s="592"/>
      <c r="G4" s="592"/>
      <c r="H4" s="592"/>
      <c r="I4" s="592"/>
      <c r="J4" s="592"/>
    </row>
    <row r="5" spans="1:10" ht="16.5" thickBot="1" x14ac:dyDescent="0.3">
      <c r="A5" s="19"/>
      <c r="B5" s="586" t="s">
        <v>1064</v>
      </c>
      <c r="C5" s="586"/>
      <c r="D5" s="586"/>
      <c r="E5" s="586"/>
      <c r="F5" s="586"/>
      <c r="G5" s="586"/>
      <c r="H5" s="586"/>
      <c r="I5" s="586"/>
      <c r="J5" s="586"/>
    </row>
    <row r="6" spans="1:10" ht="34.5" thickBot="1" x14ac:dyDescent="0.3">
      <c r="A6" s="19"/>
      <c r="B6" s="22" t="s">
        <v>2</v>
      </c>
      <c r="C6" s="23" t="s">
        <v>851</v>
      </c>
      <c r="D6" s="24" t="s">
        <v>852</v>
      </c>
      <c r="E6" s="25" t="s">
        <v>853</v>
      </c>
      <c r="F6" s="25" t="s">
        <v>854</v>
      </c>
      <c r="G6" s="25" t="s">
        <v>855</v>
      </c>
      <c r="H6" s="26" t="s">
        <v>856</v>
      </c>
      <c r="I6" s="27" t="s">
        <v>857</v>
      </c>
      <c r="J6" s="23" t="s">
        <v>858</v>
      </c>
    </row>
    <row r="7" spans="1:10" x14ac:dyDescent="0.25">
      <c r="A7" s="19"/>
      <c r="B7" s="587" t="s">
        <v>859</v>
      </c>
      <c r="C7" s="28" t="s">
        <v>860</v>
      </c>
      <c r="D7" s="29">
        <v>50</v>
      </c>
      <c r="E7" s="29">
        <v>1000</v>
      </c>
      <c r="F7" s="29">
        <v>600</v>
      </c>
      <c r="G7" s="30">
        <v>6</v>
      </c>
      <c r="H7" s="31">
        <v>20</v>
      </c>
      <c r="I7" s="32">
        <f>J7/1000*D7</f>
        <v>73.099999999999994</v>
      </c>
      <c r="J7" s="33">
        <v>1462</v>
      </c>
    </row>
    <row r="8" spans="1:10" x14ac:dyDescent="0.25">
      <c r="A8" s="19"/>
      <c r="B8" s="588"/>
      <c r="C8" s="34" t="s">
        <v>860</v>
      </c>
      <c r="D8" s="35">
        <v>100</v>
      </c>
      <c r="E8" s="35">
        <v>1000</v>
      </c>
      <c r="F8" s="35">
        <v>600</v>
      </c>
      <c r="G8" s="36">
        <v>3</v>
      </c>
      <c r="H8" s="37">
        <v>20</v>
      </c>
      <c r="I8" s="38">
        <f t="shared" ref="I8:I75" si="0">J8/1000*D8</f>
        <v>146.19999999999999</v>
      </c>
      <c r="J8" s="39">
        <v>1462</v>
      </c>
    </row>
    <row r="9" spans="1:10" ht="15.75" thickBot="1" x14ac:dyDescent="0.3">
      <c r="A9" s="19"/>
      <c r="B9" s="589"/>
      <c r="C9" s="40" t="s">
        <v>860</v>
      </c>
      <c r="D9" s="41">
        <v>150</v>
      </c>
      <c r="E9" s="41">
        <v>1000</v>
      </c>
      <c r="F9" s="41">
        <v>600</v>
      </c>
      <c r="G9" s="42">
        <v>2.4</v>
      </c>
      <c r="H9" s="43">
        <v>16</v>
      </c>
      <c r="I9" s="44">
        <f t="shared" si="0"/>
        <v>219.29999999999998</v>
      </c>
      <c r="J9" s="45">
        <v>1462</v>
      </c>
    </row>
    <row r="10" spans="1:10" x14ac:dyDescent="0.25">
      <c r="A10" s="19"/>
      <c r="B10" s="584" t="s">
        <v>861</v>
      </c>
      <c r="C10" s="46">
        <v>30</v>
      </c>
      <c r="D10" s="47">
        <v>50</v>
      </c>
      <c r="E10" s="47">
        <v>1000</v>
      </c>
      <c r="F10" s="47">
        <v>600</v>
      </c>
      <c r="G10" s="48">
        <v>6</v>
      </c>
      <c r="H10" s="49">
        <v>20</v>
      </c>
      <c r="I10" s="50">
        <f t="shared" si="0"/>
        <v>81.25</v>
      </c>
      <c r="J10" s="51">
        <v>1625</v>
      </c>
    </row>
    <row r="11" spans="1:10" x14ac:dyDescent="0.25">
      <c r="A11" s="19"/>
      <c r="B11" s="584"/>
      <c r="C11" s="52">
        <v>30</v>
      </c>
      <c r="D11" s="53">
        <v>100</v>
      </c>
      <c r="E11" s="53">
        <v>1000</v>
      </c>
      <c r="F11" s="53">
        <v>600</v>
      </c>
      <c r="G11" s="54">
        <v>3</v>
      </c>
      <c r="H11" s="55">
        <v>20</v>
      </c>
      <c r="I11" s="56">
        <f t="shared" si="0"/>
        <v>162.5</v>
      </c>
      <c r="J11" s="57">
        <v>1625</v>
      </c>
    </row>
    <row r="12" spans="1:10" x14ac:dyDescent="0.25">
      <c r="A12" s="19"/>
      <c r="B12" s="584"/>
      <c r="C12" s="52">
        <v>30</v>
      </c>
      <c r="D12" s="53">
        <v>150</v>
      </c>
      <c r="E12" s="53">
        <v>1000</v>
      </c>
      <c r="F12" s="53">
        <v>600</v>
      </c>
      <c r="G12" s="54">
        <v>2.4</v>
      </c>
      <c r="H12" s="55">
        <v>16</v>
      </c>
      <c r="I12" s="56">
        <f t="shared" si="0"/>
        <v>243.75</v>
      </c>
      <c r="J12" s="57">
        <v>1625</v>
      </c>
    </row>
    <row r="13" spans="1:10" ht="15.75" thickBot="1" x14ac:dyDescent="0.3">
      <c r="A13" s="19"/>
      <c r="B13" s="585"/>
      <c r="C13" s="58">
        <v>30</v>
      </c>
      <c r="D13" s="59">
        <v>200</v>
      </c>
      <c r="E13" s="59">
        <v>1000</v>
      </c>
      <c r="F13" s="59">
        <v>600</v>
      </c>
      <c r="G13" s="60">
        <v>1.8</v>
      </c>
      <c r="H13" s="61">
        <v>16</v>
      </c>
      <c r="I13" s="44">
        <f t="shared" si="0"/>
        <v>325</v>
      </c>
      <c r="J13" s="62">
        <v>1625</v>
      </c>
    </row>
    <row r="14" spans="1:10" x14ac:dyDescent="0.25">
      <c r="A14" s="19"/>
      <c r="B14" s="584" t="s">
        <v>862</v>
      </c>
      <c r="C14" s="46">
        <v>35</v>
      </c>
      <c r="D14" s="47">
        <v>50</v>
      </c>
      <c r="E14" s="47">
        <v>1000</v>
      </c>
      <c r="F14" s="47">
        <v>600</v>
      </c>
      <c r="G14" s="48">
        <v>6</v>
      </c>
      <c r="H14" s="49">
        <v>20</v>
      </c>
      <c r="I14" s="50">
        <f t="shared" si="0"/>
        <v>93.751586965721543</v>
      </c>
      <c r="J14" s="51">
        <v>1875.031739314431</v>
      </c>
    </row>
    <row r="15" spans="1:10" x14ac:dyDescent="0.25">
      <c r="A15" s="19"/>
      <c r="B15" s="584"/>
      <c r="C15" s="52">
        <v>35</v>
      </c>
      <c r="D15" s="53">
        <v>100</v>
      </c>
      <c r="E15" s="53">
        <v>1000</v>
      </c>
      <c r="F15" s="53">
        <v>600</v>
      </c>
      <c r="G15" s="54">
        <v>3</v>
      </c>
      <c r="H15" s="55">
        <v>20</v>
      </c>
      <c r="I15" s="56">
        <f t="shared" si="0"/>
        <v>187.50317393144309</v>
      </c>
      <c r="J15" s="57">
        <v>1875.031739314431</v>
      </c>
    </row>
    <row r="16" spans="1:10" ht="15.75" thickBot="1" x14ac:dyDescent="0.3">
      <c r="A16" s="19"/>
      <c r="B16" s="585"/>
      <c r="C16" s="58">
        <v>35</v>
      </c>
      <c r="D16" s="59">
        <v>150</v>
      </c>
      <c r="E16" s="59">
        <v>1000</v>
      </c>
      <c r="F16" s="59">
        <v>600</v>
      </c>
      <c r="G16" s="60">
        <v>2.4</v>
      </c>
      <c r="H16" s="61">
        <v>16</v>
      </c>
      <c r="I16" s="44">
        <f t="shared" si="0"/>
        <v>281.25476089716466</v>
      </c>
      <c r="J16" s="62">
        <v>1875.031739314431</v>
      </c>
    </row>
    <row r="17" spans="1:10" x14ac:dyDescent="0.25">
      <c r="A17" s="19"/>
      <c r="B17" s="583" t="s">
        <v>863</v>
      </c>
      <c r="C17" s="63">
        <v>40</v>
      </c>
      <c r="D17" s="64">
        <v>50</v>
      </c>
      <c r="E17" s="64">
        <v>1000</v>
      </c>
      <c r="F17" s="64">
        <v>600</v>
      </c>
      <c r="G17" s="65">
        <v>6</v>
      </c>
      <c r="H17" s="66">
        <v>20</v>
      </c>
      <c r="I17" s="67">
        <f t="shared" si="0"/>
        <v>96.25</v>
      </c>
      <c r="J17" s="68">
        <v>1925</v>
      </c>
    </row>
    <row r="18" spans="1:10" x14ac:dyDescent="0.25">
      <c r="A18" s="19"/>
      <c r="B18" s="584"/>
      <c r="C18" s="52">
        <v>40</v>
      </c>
      <c r="D18" s="53">
        <v>100</v>
      </c>
      <c r="E18" s="53">
        <v>1000</v>
      </c>
      <c r="F18" s="53">
        <v>600</v>
      </c>
      <c r="G18" s="54">
        <v>3</v>
      </c>
      <c r="H18" s="55">
        <v>20</v>
      </c>
      <c r="I18" s="56">
        <f t="shared" si="0"/>
        <v>192.5</v>
      </c>
      <c r="J18" s="57">
        <v>1925</v>
      </c>
    </row>
    <row r="19" spans="1:10" ht="15.75" thickBot="1" x14ac:dyDescent="0.3">
      <c r="A19" s="19"/>
      <c r="B19" s="584"/>
      <c r="C19" s="69">
        <v>40</v>
      </c>
      <c r="D19" s="70">
        <v>150</v>
      </c>
      <c r="E19" s="70">
        <v>1000</v>
      </c>
      <c r="F19" s="70">
        <v>600</v>
      </c>
      <c r="G19" s="71">
        <v>2.4</v>
      </c>
      <c r="H19" s="72">
        <v>16</v>
      </c>
      <c r="I19" s="73">
        <f t="shared" si="0"/>
        <v>288.75</v>
      </c>
      <c r="J19" s="74">
        <v>1925</v>
      </c>
    </row>
    <row r="20" spans="1:10" x14ac:dyDescent="0.25">
      <c r="A20" s="19"/>
      <c r="B20" s="583" t="s">
        <v>864</v>
      </c>
      <c r="C20" s="63">
        <v>45</v>
      </c>
      <c r="D20" s="64">
        <v>50</v>
      </c>
      <c r="E20" s="64">
        <v>1000</v>
      </c>
      <c r="F20" s="64">
        <v>600</v>
      </c>
      <c r="G20" s="65">
        <v>6</v>
      </c>
      <c r="H20" s="66">
        <v>20</v>
      </c>
      <c r="I20" s="67">
        <f t="shared" si="0"/>
        <v>108.14999999999999</v>
      </c>
      <c r="J20" s="68">
        <v>2163</v>
      </c>
    </row>
    <row r="21" spans="1:10" x14ac:dyDescent="0.25">
      <c r="A21" s="19"/>
      <c r="B21" s="584"/>
      <c r="C21" s="52">
        <v>45</v>
      </c>
      <c r="D21" s="53">
        <v>100</v>
      </c>
      <c r="E21" s="53">
        <v>1000</v>
      </c>
      <c r="F21" s="53">
        <v>600</v>
      </c>
      <c r="G21" s="54">
        <v>3</v>
      </c>
      <c r="H21" s="55">
        <v>20</v>
      </c>
      <c r="I21" s="56">
        <f t="shared" si="0"/>
        <v>216.29999999999998</v>
      </c>
      <c r="J21" s="57">
        <v>2163</v>
      </c>
    </row>
    <row r="22" spans="1:10" ht="15.75" thickBot="1" x14ac:dyDescent="0.3">
      <c r="A22" s="19"/>
      <c r="B22" s="585"/>
      <c r="C22" s="58">
        <v>45</v>
      </c>
      <c r="D22" s="59">
        <v>150</v>
      </c>
      <c r="E22" s="59">
        <v>1000</v>
      </c>
      <c r="F22" s="59">
        <v>600</v>
      </c>
      <c r="G22" s="60">
        <v>2.4</v>
      </c>
      <c r="H22" s="61">
        <v>16</v>
      </c>
      <c r="I22" s="44">
        <f t="shared" si="0"/>
        <v>324.45</v>
      </c>
      <c r="J22" s="62">
        <v>2163</v>
      </c>
    </row>
    <row r="23" spans="1:10" x14ac:dyDescent="0.25">
      <c r="A23" s="19"/>
      <c r="B23" s="584" t="s">
        <v>865</v>
      </c>
      <c r="C23" s="46">
        <v>65</v>
      </c>
      <c r="D23" s="47">
        <v>50</v>
      </c>
      <c r="E23" s="47">
        <v>1000</v>
      </c>
      <c r="F23" s="47">
        <v>600</v>
      </c>
      <c r="G23" s="48">
        <v>6</v>
      </c>
      <c r="H23" s="49">
        <v>20</v>
      </c>
      <c r="I23" s="50">
        <f t="shared" si="0"/>
        <v>146.25</v>
      </c>
      <c r="J23" s="51">
        <v>2925</v>
      </c>
    </row>
    <row r="24" spans="1:10" x14ac:dyDescent="0.25">
      <c r="A24" s="19"/>
      <c r="B24" s="584"/>
      <c r="C24" s="52">
        <v>65</v>
      </c>
      <c r="D24" s="53">
        <v>100</v>
      </c>
      <c r="E24" s="53">
        <v>1000</v>
      </c>
      <c r="F24" s="53">
        <v>600</v>
      </c>
      <c r="G24" s="54">
        <v>3</v>
      </c>
      <c r="H24" s="55">
        <v>20</v>
      </c>
      <c r="I24" s="56">
        <f t="shared" si="0"/>
        <v>292.5</v>
      </c>
      <c r="J24" s="57">
        <v>2925</v>
      </c>
    </row>
    <row r="25" spans="1:10" x14ac:dyDescent="0.25">
      <c r="A25" s="19"/>
      <c r="B25" s="584"/>
      <c r="C25" s="52">
        <v>65</v>
      </c>
      <c r="D25" s="53">
        <v>120</v>
      </c>
      <c r="E25" s="53">
        <v>1000</v>
      </c>
      <c r="F25" s="53">
        <v>600</v>
      </c>
      <c r="G25" s="54">
        <v>2.4</v>
      </c>
      <c r="H25" s="55">
        <v>16</v>
      </c>
      <c r="I25" s="56">
        <f t="shared" si="0"/>
        <v>351</v>
      </c>
      <c r="J25" s="57">
        <v>2925</v>
      </c>
    </row>
    <row r="26" spans="1:10" ht="15.75" thickBot="1" x14ac:dyDescent="0.3">
      <c r="A26" s="19"/>
      <c r="B26" s="584"/>
      <c r="C26" s="69">
        <v>65</v>
      </c>
      <c r="D26" s="70">
        <v>150</v>
      </c>
      <c r="E26" s="70">
        <v>1000</v>
      </c>
      <c r="F26" s="70">
        <v>600</v>
      </c>
      <c r="G26" s="71">
        <v>1.8</v>
      </c>
      <c r="H26" s="72">
        <v>16</v>
      </c>
      <c r="I26" s="73">
        <f t="shared" si="0"/>
        <v>438.75</v>
      </c>
      <c r="J26" s="74">
        <v>2925</v>
      </c>
    </row>
    <row r="27" spans="1:10" x14ac:dyDescent="0.25">
      <c r="A27" s="19"/>
      <c r="B27" s="587" t="s">
        <v>866</v>
      </c>
      <c r="C27" s="63">
        <v>80</v>
      </c>
      <c r="D27" s="64">
        <v>50</v>
      </c>
      <c r="E27" s="64">
        <v>1200</v>
      </c>
      <c r="F27" s="64" t="s">
        <v>867</v>
      </c>
      <c r="G27" s="64" t="s">
        <v>868</v>
      </c>
      <c r="H27" s="66">
        <v>1</v>
      </c>
      <c r="I27" s="67">
        <f t="shared" si="0"/>
        <v>206.25</v>
      </c>
      <c r="J27" s="68">
        <v>4125</v>
      </c>
    </row>
    <row r="28" spans="1:10" x14ac:dyDescent="0.25">
      <c r="A28" s="19"/>
      <c r="B28" s="588"/>
      <c r="C28" s="52">
        <v>80</v>
      </c>
      <c r="D28" s="53">
        <v>100</v>
      </c>
      <c r="E28" s="53">
        <v>1200</v>
      </c>
      <c r="F28" s="53" t="s">
        <v>867</v>
      </c>
      <c r="G28" s="53" t="s">
        <v>868</v>
      </c>
      <c r="H28" s="55">
        <v>1</v>
      </c>
      <c r="I28" s="56">
        <f t="shared" si="0"/>
        <v>412.5</v>
      </c>
      <c r="J28" s="57">
        <v>4125</v>
      </c>
    </row>
    <row r="29" spans="1:10" x14ac:dyDescent="0.25">
      <c r="A29" s="19"/>
      <c r="B29" s="588"/>
      <c r="C29" s="52">
        <v>80</v>
      </c>
      <c r="D29" s="53">
        <v>120</v>
      </c>
      <c r="E29" s="53">
        <v>1200</v>
      </c>
      <c r="F29" s="53" t="s">
        <v>867</v>
      </c>
      <c r="G29" s="53" t="s">
        <v>868</v>
      </c>
      <c r="H29" s="55">
        <v>1</v>
      </c>
      <c r="I29" s="56">
        <f t="shared" si="0"/>
        <v>495</v>
      </c>
      <c r="J29" s="57">
        <v>4125</v>
      </c>
    </row>
    <row r="30" spans="1:10" ht="15.75" thickBot="1" x14ac:dyDescent="0.3">
      <c r="A30" s="19"/>
      <c r="B30" s="589"/>
      <c r="C30" s="58">
        <v>80</v>
      </c>
      <c r="D30" s="59">
        <v>150</v>
      </c>
      <c r="E30" s="59">
        <v>1200</v>
      </c>
      <c r="F30" s="59" t="s">
        <v>867</v>
      </c>
      <c r="G30" s="59" t="s">
        <v>868</v>
      </c>
      <c r="H30" s="61">
        <v>1</v>
      </c>
      <c r="I30" s="44">
        <f t="shared" si="0"/>
        <v>618.75</v>
      </c>
      <c r="J30" s="62">
        <v>4125</v>
      </c>
    </row>
    <row r="31" spans="1:10" x14ac:dyDescent="0.25">
      <c r="A31" s="19"/>
      <c r="B31" s="583" t="s">
        <v>869</v>
      </c>
      <c r="C31" s="63">
        <v>80</v>
      </c>
      <c r="D31" s="64">
        <v>50</v>
      </c>
      <c r="E31" s="64">
        <v>1000</v>
      </c>
      <c r="F31" s="64">
        <v>600</v>
      </c>
      <c r="G31" s="65">
        <v>3.6</v>
      </c>
      <c r="H31" s="66">
        <v>32</v>
      </c>
      <c r="I31" s="67">
        <f t="shared" si="0"/>
        <v>179.4</v>
      </c>
      <c r="J31" s="68">
        <v>3588</v>
      </c>
    </row>
    <row r="32" spans="1:10" x14ac:dyDescent="0.25">
      <c r="A32" s="19"/>
      <c r="B32" s="584"/>
      <c r="C32" s="52">
        <v>80</v>
      </c>
      <c r="D32" s="53">
        <v>100</v>
      </c>
      <c r="E32" s="53">
        <v>1000</v>
      </c>
      <c r="F32" s="53">
        <v>600</v>
      </c>
      <c r="G32" s="54">
        <v>2.4</v>
      </c>
      <c r="H32" s="55">
        <v>24</v>
      </c>
      <c r="I32" s="56">
        <f t="shared" si="0"/>
        <v>358.8</v>
      </c>
      <c r="J32" s="57">
        <v>3588</v>
      </c>
    </row>
    <row r="33" spans="1:22" x14ac:dyDescent="0.25">
      <c r="A33" s="19"/>
      <c r="B33" s="584"/>
      <c r="C33" s="52">
        <v>80</v>
      </c>
      <c r="D33" s="53">
        <v>120</v>
      </c>
      <c r="E33" s="53">
        <v>1000</v>
      </c>
      <c r="F33" s="53">
        <v>600</v>
      </c>
      <c r="G33" s="54">
        <v>1.8</v>
      </c>
      <c r="H33" s="55">
        <v>24</v>
      </c>
      <c r="I33" s="56">
        <f t="shared" si="0"/>
        <v>430.56</v>
      </c>
      <c r="J33" s="57">
        <v>3588</v>
      </c>
    </row>
    <row r="34" spans="1:22" ht="15.75" thickBot="1" x14ac:dyDescent="0.3">
      <c r="A34" s="19"/>
      <c r="B34" s="585"/>
      <c r="C34" s="58">
        <v>80</v>
      </c>
      <c r="D34" s="59">
        <v>150</v>
      </c>
      <c r="E34" s="59">
        <v>1000</v>
      </c>
      <c r="F34" s="59">
        <v>600</v>
      </c>
      <c r="G34" s="60">
        <v>1.2</v>
      </c>
      <c r="H34" s="61">
        <v>32</v>
      </c>
      <c r="I34" s="44">
        <f t="shared" si="0"/>
        <v>538.20000000000005</v>
      </c>
      <c r="J34" s="62">
        <v>3588</v>
      </c>
    </row>
    <row r="35" spans="1:22" x14ac:dyDescent="0.25">
      <c r="A35" s="19"/>
      <c r="B35" s="584" t="s">
        <v>870</v>
      </c>
      <c r="C35" s="46">
        <v>90</v>
      </c>
      <c r="D35" s="47">
        <v>50</v>
      </c>
      <c r="E35" s="47">
        <v>1200</v>
      </c>
      <c r="F35" s="47" t="s">
        <v>867</v>
      </c>
      <c r="G35" s="47" t="s">
        <v>868</v>
      </c>
      <c r="H35" s="49">
        <v>1</v>
      </c>
      <c r="I35" s="50">
        <f t="shared" si="0"/>
        <v>231.95000000000002</v>
      </c>
      <c r="J35" s="51">
        <v>4639</v>
      </c>
    </row>
    <row r="36" spans="1:22" x14ac:dyDescent="0.25">
      <c r="A36" s="19"/>
      <c r="B36" s="584"/>
      <c r="C36" s="52">
        <v>90</v>
      </c>
      <c r="D36" s="53">
        <v>100</v>
      </c>
      <c r="E36" s="53">
        <v>1200</v>
      </c>
      <c r="F36" s="53" t="s">
        <v>867</v>
      </c>
      <c r="G36" s="53" t="s">
        <v>868</v>
      </c>
      <c r="H36" s="55">
        <v>1</v>
      </c>
      <c r="I36" s="56">
        <f t="shared" si="0"/>
        <v>463.90000000000003</v>
      </c>
      <c r="J36" s="57">
        <v>4639</v>
      </c>
    </row>
    <row r="37" spans="1:22" x14ac:dyDescent="0.25">
      <c r="A37" s="19"/>
      <c r="B37" s="584"/>
      <c r="C37" s="52">
        <v>90</v>
      </c>
      <c r="D37" s="53">
        <v>120</v>
      </c>
      <c r="E37" s="53">
        <v>1200</v>
      </c>
      <c r="F37" s="53" t="s">
        <v>867</v>
      </c>
      <c r="G37" s="53" t="s">
        <v>868</v>
      </c>
      <c r="H37" s="55">
        <v>1</v>
      </c>
      <c r="I37" s="56">
        <f t="shared" si="0"/>
        <v>556.68000000000006</v>
      </c>
      <c r="J37" s="57">
        <v>4639</v>
      </c>
    </row>
    <row r="38" spans="1:22" ht="15.75" thickBot="1" x14ac:dyDescent="0.3">
      <c r="A38" s="19"/>
      <c r="B38" s="584"/>
      <c r="C38" s="69">
        <v>90</v>
      </c>
      <c r="D38" s="70">
        <v>150</v>
      </c>
      <c r="E38" s="70">
        <v>1200</v>
      </c>
      <c r="F38" s="70" t="s">
        <v>867</v>
      </c>
      <c r="G38" s="70" t="s">
        <v>868</v>
      </c>
      <c r="H38" s="72">
        <v>1</v>
      </c>
      <c r="I38" s="73">
        <f t="shared" si="0"/>
        <v>695.85</v>
      </c>
      <c r="J38" s="74">
        <v>4639</v>
      </c>
    </row>
    <row r="39" spans="1:22" x14ac:dyDescent="0.25">
      <c r="A39" s="19"/>
      <c r="B39" s="583" t="s">
        <v>871</v>
      </c>
      <c r="C39" s="63">
        <v>100</v>
      </c>
      <c r="D39" s="64">
        <v>50</v>
      </c>
      <c r="E39" s="64">
        <v>1000</v>
      </c>
      <c r="F39" s="64">
        <v>600</v>
      </c>
      <c r="G39" s="65">
        <v>2.4</v>
      </c>
      <c r="H39" s="66">
        <v>48</v>
      </c>
      <c r="I39" s="67">
        <f t="shared" si="0"/>
        <v>200</v>
      </c>
      <c r="J39" s="68">
        <v>4000</v>
      </c>
    </row>
    <row r="40" spans="1:22" x14ac:dyDescent="0.25">
      <c r="A40" s="19"/>
      <c r="B40" s="584"/>
      <c r="C40" s="52">
        <v>100</v>
      </c>
      <c r="D40" s="53">
        <v>100</v>
      </c>
      <c r="E40" s="53">
        <v>1000</v>
      </c>
      <c r="F40" s="53">
        <v>600</v>
      </c>
      <c r="G40" s="54">
        <v>1.2</v>
      </c>
      <c r="H40" s="55">
        <v>48</v>
      </c>
      <c r="I40" s="56">
        <f t="shared" si="0"/>
        <v>400</v>
      </c>
      <c r="J40" s="57">
        <v>4000</v>
      </c>
    </row>
    <row r="41" spans="1:22" x14ac:dyDescent="0.25">
      <c r="A41" s="19"/>
      <c r="B41" s="584"/>
      <c r="C41" s="52">
        <v>100</v>
      </c>
      <c r="D41" s="53">
        <v>120</v>
      </c>
      <c r="E41" s="53">
        <v>1000</v>
      </c>
      <c r="F41" s="53">
        <v>600</v>
      </c>
      <c r="G41" s="54">
        <v>1.2</v>
      </c>
      <c r="H41" s="55">
        <v>40</v>
      </c>
      <c r="I41" s="56">
        <f t="shared" si="0"/>
        <v>480</v>
      </c>
      <c r="J41" s="57">
        <v>4000</v>
      </c>
      <c r="S41" s="99"/>
      <c r="U41" s="99"/>
      <c r="V41" s="99"/>
    </row>
    <row r="42" spans="1:22" ht="15.75" thickBot="1" x14ac:dyDescent="0.3">
      <c r="A42" s="19"/>
      <c r="B42" s="585"/>
      <c r="C42" s="58">
        <v>100</v>
      </c>
      <c r="D42" s="59">
        <v>150</v>
      </c>
      <c r="E42" s="59">
        <v>1000</v>
      </c>
      <c r="F42" s="59">
        <v>600</v>
      </c>
      <c r="G42" s="60">
        <v>1.2</v>
      </c>
      <c r="H42" s="61">
        <v>32</v>
      </c>
      <c r="I42" s="44">
        <f t="shared" si="0"/>
        <v>600</v>
      </c>
      <c r="J42" s="62">
        <v>4000</v>
      </c>
    </row>
    <row r="43" spans="1:22" x14ac:dyDescent="0.25">
      <c r="A43" s="19"/>
      <c r="B43" s="588" t="s">
        <v>872</v>
      </c>
      <c r="C43" s="46">
        <v>75</v>
      </c>
      <c r="D43" s="47">
        <v>100</v>
      </c>
      <c r="E43" s="47">
        <v>2000</v>
      </c>
      <c r="F43" s="47" t="s">
        <v>867</v>
      </c>
      <c r="G43" s="47" t="s">
        <v>868</v>
      </c>
      <c r="H43" s="49">
        <v>1</v>
      </c>
      <c r="I43" s="50">
        <f t="shared" si="0"/>
        <v>386.2</v>
      </c>
      <c r="J43" s="51">
        <v>3862</v>
      </c>
    </row>
    <row r="44" spans="1:22" x14ac:dyDescent="0.25">
      <c r="A44" s="19"/>
      <c r="B44" s="588"/>
      <c r="C44" s="52">
        <v>75</v>
      </c>
      <c r="D44" s="53">
        <v>150</v>
      </c>
      <c r="E44" s="47">
        <v>2000</v>
      </c>
      <c r="F44" s="47" t="s">
        <v>867</v>
      </c>
      <c r="G44" s="75" t="s">
        <v>868</v>
      </c>
      <c r="H44" s="49">
        <v>1</v>
      </c>
      <c r="I44" s="56">
        <f t="shared" si="0"/>
        <v>579.30000000000007</v>
      </c>
      <c r="J44" s="57">
        <v>3862</v>
      </c>
    </row>
    <row r="45" spans="1:22" ht="15.75" thickBot="1" x14ac:dyDescent="0.3">
      <c r="A45" s="19"/>
      <c r="B45" s="589"/>
      <c r="C45" s="58">
        <v>75</v>
      </c>
      <c r="D45" s="59">
        <v>200</v>
      </c>
      <c r="E45" s="59">
        <v>2000</v>
      </c>
      <c r="F45" s="59" t="s">
        <v>867</v>
      </c>
      <c r="G45" s="76" t="s">
        <v>868</v>
      </c>
      <c r="H45" s="61">
        <v>1</v>
      </c>
      <c r="I45" s="44">
        <f>J45/1000*D45</f>
        <v>772.4</v>
      </c>
      <c r="J45" s="62">
        <v>3862</v>
      </c>
    </row>
    <row r="46" spans="1:22" x14ac:dyDescent="0.25">
      <c r="A46" s="19"/>
      <c r="B46" s="587" t="s">
        <v>873</v>
      </c>
      <c r="C46" s="63">
        <v>100</v>
      </c>
      <c r="D46" s="64">
        <v>100</v>
      </c>
      <c r="E46" s="64">
        <v>2000</v>
      </c>
      <c r="F46" s="64" t="s">
        <v>867</v>
      </c>
      <c r="G46" s="64" t="s">
        <v>868</v>
      </c>
      <c r="H46" s="66">
        <v>1</v>
      </c>
      <c r="I46" s="67">
        <f t="shared" si="0"/>
        <v>516</v>
      </c>
      <c r="J46" s="68">
        <v>5160</v>
      </c>
    </row>
    <row r="47" spans="1:22" x14ac:dyDescent="0.25">
      <c r="A47" s="19"/>
      <c r="B47" s="588"/>
      <c r="C47" s="52">
        <v>100</v>
      </c>
      <c r="D47" s="53">
        <v>150</v>
      </c>
      <c r="E47" s="47">
        <v>2000</v>
      </c>
      <c r="F47" s="47" t="s">
        <v>867</v>
      </c>
      <c r="G47" s="75" t="s">
        <v>868</v>
      </c>
      <c r="H47" s="49">
        <v>1</v>
      </c>
      <c r="I47" s="56">
        <f t="shared" si="0"/>
        <v>774</v>
      </c>
      <c r="J47" s="57">
        <v>5160</v>
      </c>
      <c r="N47" s="99"/>
      <c r="O47" s="99"/>
    </row>
    <row r="48" spans="1:22" ht="15.75" thickBot="1" x14ac:dyDescent="0.3">
      <c r="A48" s="19"/>
      <c r="B48" s="588"/>
      <c r="C48" s="87">
        <v>100</v>
      </c>
      <c r="D48" s="59">
        <v>200</v>
      </c>
      <c r="E48" s="59">
        <v>2000</v>
      </c>
      <c r="F48" s="59" t="s">
        <v>867</v>
      </c>
      <c r="G48" s="76" t="s">
        <v>868</v>
      </c>
      <c r="H48" s="61">
        <v>1</v>
      </c>
      <c r="I48" s="44">
        <f t="shared" si="0"/>
        <v>1032</v>
      </c>
      <c r="J48" s="62">
        <v>5160</v>
      </c>
    </row>
    <row r="49" spans="1:22" x14ac:dyDescent="0.25">
      <c r="A49" s="19"/>
      <c r="B49" s="593" t="s">
        <v>887</v>
      </c>
      <c r="C49" s="95">
        <v>105</v>
      </c>
      <c r="D49" s="47">
        <v>50</v>
      </c>
      <c r="E49" s="47">
        <v>1000</v>
      </c>
      <c r="F49" s="47">
        <v>600</v>
      </c>
      <c r="G49" s="105">
        <v>2.4</v>
      </c>
      <c r="H49" s="49">
        <v>48</v>
      </c>
      <c r="I49" s="50">
        <f>J49/1000*D49</f>
        <v>210</v>
      </c>
      <c r="J49" s="51">
        <v>4200</v>
      </c>
    </row>
    <row r="50" spans="1:22" x14ac:dyDescent="0.25">
      <c r="A50" s="19"/>
      <c r="B50" s="594"/>
      <c r="C50" s="95">
        <v>105</v>
      </c>
      <c r="D50" s="97">
        <v>100</v>
      </c>
      <c r="E50" s="97">
        <v>1000</v>
      </c>
      <c r="F50" s="97">
        <v>600</v>
      </c>
      <c r="G50" s="100">
        <v>1.2</v>
      </c>
      <c r="H50" s="98">
        <v>48</v>
      </c>
      <c r="I50" s="50">
        <f>J50/1000*D50</f>
        <v>420</v>
      </c>
      <c r="J50" s="51">
        <v>4200</v>
      </c>
    </row>
    <row r="51" spans="1:22" x14ac:dyDescent="0.25">
      <c r="A51" s="19"/>
      <c r="B51" s="594"/>
      <c r="C51" s="95">
        <v>105</v>
      </c>
      <c r="D51" s="53">
        <v>120</v>
      </c>
      <c r="E51" s="53">
        <v>1000</v>
      </c>
      <c r="F51" s="53">
        <v>600</v>
      </c>
      <c r="G51" s="103">
        <v>1.2</v>
      </c>
      <c r="H51" s="55">
        <v>40</v>
      </c>
      <c r="I51" s="50">
        <f>J51/1000*D51</f>
        <v>504</v>
      </c>
      <c r="J51" s="51">
        <v>4200</v>
      </c>
    </row>
    <row r="52" spans="1:22" ht="15.75" thickBot="1" x14ac:dyDescent="0.3">
      <c r="A52" s="19"/>
      <c r="B52" s="589"/>
      <c r="C52" s="87">
        <v>105</v>
      </c>
      <c r="D52" s="59">
        <v>150</v>
      </c>
      <c r="E52" s="101">
        <v>1000</v>
      </c>
      <c r="F52" s="101">
        <v>600</v>
      </c>
      <c r="G52" s="104">
        <v>1.2</v>
      </c>
      <c r="H52" s="102">
        <v>32</v>
      </c>
      <c r="I52" s="44">
        <f>J52/1000*D52</f>
        <v>630</v>
      </c>
      <c r="J52" s="62">
        <v>4200</v>
      </c>
      <c r="O52" s="99"/>
      <c r="V52" s="99"/>
    </row>
    <row r="53" spans="1:22" x14ac:dyDescent="0.25">
      <c r="A53" s="19"/>
      <c r="B53" s="584" t="s">
        <v>874</v>
      </c>
      <c r="C53" s="46">
        <v>110</v>
      </c>
      <c r="D53" s="47">
        <v>50</v>
      </c>
      <c r="E53" s="47">
        <v>1000</v>
      </c>
      <c r="F53" s="47">
        <v>600</v>
      </c>
      <c r="G53" s="48">
        <v>2.4</v>
      </c>
      <c r="H53" s="49">
        <v>48</v>
      </c>
      <c r="I53" s="50">
        <f>J53/1000*D53</f>
        <v>220.00000000000003</v>
      </c>
      <c r="J53" s="51">
        <v>4400</v>
      </c>
    </row>
    <row r="54" spans="1:22" x14ac:dyDescent="0.25">
      <c r="A54" s="19"/>
      <c r="B54" s="584"/>
      <c r="C54" s="52">
        <v>110</v>
      </c>
      <c r="D54" s="53">
        <v>100</v>
      </c>
      <c r="E54" s="53">
        <v>1000</v>
      </c>
      <c r="F54" s="53">
        <v>600</v>
      </c>
      <c r="G54" s="54">
        <v>1.2</v>
      </c>
      <c r="H54" s="55">
        <v>48</v>
      </c>
      <c r="I54" s="56">
        <f t="shared" si="0"/>
        <v>440.00000000000006</v>
      </c>
      <c r="J54" s="51">
        <v>4400</v>
      </c>
    </row>
    <row r="55" spans="1:22" x14ac:dyDescent="0.25">
      <c r="A55" s="19"/>
      <c r="B55" s="584"/>
      <c r="C55" s="52">
        <v>110</v>
      </c>
      <c r="D55" s="53">
        <v>120</v>
      </c>
      <c r="E55" s="53">
        <v>1000</v>
      </c>
      <c r="F55" s="53">
        <v>600</v>
      </c>
      <c r="G55" s="54">
        <v>1.2</v>
      </c>
      <c r="H55" s="55">
        <v>40</v>
      </c>
      <c r="I55" s="56">
        <f t="shared" si="0"/>
        <v>528</v>
      </c>
      <c r="J55" s="51">
        <v>4400</v>
      </c>
    </row>
    <row r="56" spans="1:22" ht="15.75" thickBot="1" x14ac:dyDescent="0.3">
      <c r="A56" s="19"/>
      <c r="B56" s="585"/>
      <c r="C56" s="69">
        <v>110</v>
      </c>
      <c r="D56" s="70">
        <v>150</v>
      </c>
      <c r="E56" s="70">
        <v>1000</v>
      </c>
      <c r="F56" s="70">
        <v>600</v>
      </c>
      <c r="G56" s="71">
        <v>1.2</v>
      </c>
      <c r="H56" s="72">
        <v>32</v>
      </c>
      <c r="I56" s="73">
        <f t="shared" si="0"/>
        <v>660</v>
      </c>
      <c r="J56" s="51">
        <v>4400</v>
      </c>
    </row>
    <row r="57" spans="1:22" x14ac:dyDescent="0.25">
      <c r="A57" s="19"/>
      <c r="B57" s="590" t="s">
        <v>875</v>
      </c>
      <c r="C57" s="77">
        <v>115</v>
      </c>
      <c r="D57" s="64">
        <v>50</v>
      </c>
      <c r="E57" s="64">
        <v>1000</v>
      </c>
      <c r="F57" s="64">
        <v>600</v>
      </c>
      <c r="G57" s="78">
        <v>2.4</v>
      </c>
      <c r="H57" s="66">
        <v>48</v>
      </c>
      <c r="I57" s="67">
        <f t="shared" si="0"/>
        <v>229.99999999999997</v>
      </c>
      <c r="J57" s="68">
        <v>4600</v>
      </c>
    </row>
    <row r="58" spans="1:22" x14ac:dyDescent="0.25">
      <c r="A58" s="19"/>
      <c r="B58" s="591"/>
      <c r="C58" s="79">
        <v>115</v>
      </c>
      <c r="D58" s="53">
        <v>100</v>
      </c>
      <c r="E58" s="53">
        <v>1000</v>
      </c>
      <c r="F58" s="53">
        <v>600</v>
      </c>
      <c r="G58" s="80">
        <v>1.2</v>
      </c>
      <c r="H58" s="55">
        <v>48</v>
      </c>
      <c r="I58" s="56">
        <f t="shared" si="0"/>
        <v>459.99999999999994</v>
      </c>
      <c r="J58" s="57">
        <v>4600</v>
      </c>
    </row>
    <row r="59" spans="1:22" x14ac:dyDescent="0.25">
      <c r="A59" s="19"/>
      <c r="B59" s="591"/>
      <c r="C59" s="79">
        <v>115</v>
      </c>
      <c r="D59" s="53">
        <v>120</v>
      </c>
      <c r="E59" s="53">
        <v>1000</v>
      </c>
      <c r="F59" s="53">
        <v>600</v>
      </c>
      <c r="G59" s="80">
        <v>1.2</v>
      </c>
      <c r="H59" s="55">
        <v>40</v>
      </c>
      <c r="I59" s="56">
        <f t="shared" si="0"/>
        <v>552</v>
      </c>
      <c r="J59" s="57">
        <v>4600</v>
      </c>
    </row>
    <row r="60" spans="1:22" ht="15.75" thickBot="1" x14ac:dyDescent="0.3">
      <c r="A60" s="19"/>
      <c r="B60" s="591"/>
      <c r="C60" s="81">
        <v>115</v>
      </c>
      <c r="D60" s="70">
        <v>150</v>
      </c>
      <c r="E60" s="70">
        <v>1000</v>
      </c>
      <c r="F60" s="70">
        <v>600</v>
      </c>
      <c r="G60" s="82">
        <v>1.2</v>
      </c>
      <c r="H60" s="72">
        <v>32</v>
      </c>
      <c r="I60" s="44">
        <f>J60/1000*D60</f>
        <v>690</v>
      </c>
      <c r="J60" s="62">
        <v>4600</v>
      </c>
    </row>
    <row r="61" spans="1:22" x14ac:dyDescent="0.25">
      <c r="A61" s="19"/>
      <c r="B61" s="583" t="s">
        <v>876</v>
      </c>
      <c r="C61" s="83">
        <v>125</v>
      </c>
      <c r="D61" s="64">
        <v>50</v>
      </c>
      <c r="E61" s="64">
        <v>1000</v>
      </c>
      <c r="F61" s="64">
        <v>600</v>
      </c>
      <c r="G61" s="65">
        <v>2.4</v>
      </c>
      <c r="H61" s="84">
        <v>48</v>
      </c>
      <c r="I61" s="50">
        <f t="shared" si="0"/>
        <v>250</v>
      </c>
      <c r="J61" s="51">
        <v>5000</v>
      </c>
    </row>
    <row r="62" spans="1:22" x14ac:dyDescent="0.25">
      <c r="A62" s="19"/>
      <c r="B62" s="584"/>
      <c r="C62" s="85">
        <v>125</v>
      </c>
      <c r="D62" s="53">
        <v>80</v>
      </c>
      <c r="E62" s="53">
        <v>1000</v>
      </c>
      <c r="F62" s="53">
        <v>600</v>
      </c>
      <c r="G62" s="54">
        <v>1.8</v>
      </c>
      <c r="H62" s="86">
        <v>40</v>
      </c>
      <c r="I62" s="56">
        <f t="shared" si="0"/>
        <v>400</v>
      </c>
      <c r="J62" s="57">
        <v>5000</v>
      </c>
    </row>
    <row r="63" spans="1:22" x14ac:dyDescent="0.25">
      <c r="A63" s="19"/>
      <c r="B63" s="584"/>
      <c r="C63" s="85">
        <v>125</v>
      </c>
      <c r="D63" s="53">
        <v>100</v>
      </c>
      <c r="E63" s="53">
        <v>1000</v>
      </c>
      <c r="F63" s="53">
        <v>600</v>
      </c>
      <c r="G63" s="54">
        <v>1.2</v>
      </c>
      <c r="H63" s="86">
        <v>48</v>
      </c>
      <c r="I63" s="56">
        <f t="shared" si="0"/>
        <v>500</v>
      </c>
      <c r="J63" s="57">
        <v>5000</v>
      </c>
    </row>
    <row r="64" spans="1:22" x14ac:dyDescent="0.25">
      <c r="A64" s="19"/>
      <c r="B64" s="584"/>
      <c r="C64" s="85">
        <v>125</v>
      </c>
      <c r="D64" s="53">
        <v>120</v>
      </c>
      <c r="E64" s="53">
        <v>1000</v>
      </c>
      <c r="F64" s="53">
        <v>600</v>
      </c>
      <c r="G64" s="54">
        <v>1.2</v>
      </c>
      <c r="H64" s="86">
        <v>40</v>
      </c>
      <c r="I64" s="56">
        <f t="shared" si="0"/>
        <v>600</v>
      </c>
      <c r="J64" s="57">
        <v>5000</v>
      </c>
    </row>
    <row r="65" spans="1:10" ht="15.75" thickBot="1" x14ac:dyDescent="0.3">
      <c r="A65" s="19"/>
      <c r="B65" s="585"/>
      <c r="C65" s="87">
        <v>125</v>
      </c>
      <c r="D65" s="59">
        <v>150</v>
      </c>
      <c r="E65" s="59">
        <v>1000</v>
      </c>
      <c r="F65" s="59">
        <v>600</v>
      </c>
      <c r="G65" s="60">
        <v>1.2</v>
      </c>
      <c r="H65" s="88">
        <v>32</v>
      </c>
      <c r="I65" s="44">
        <f t="shared" si="0"/>
        <v>750</v>
      </c>
      <c r="J65" s="62">
        <v>5000</v>
      </c>
    </row>
    <row r="66" spans="1:10" x14ac:dyDescent="0.25">
      <c r="A66" s="19"/>
      <c r="B66" s="583" t="s">
        <v>877</v>
      </c>
      <c r="C66" s="63">
        <v>135</v>
      </c>
      <c r="D66" s="64">
        <v>30</v>
      </c>
      <c r="E66" s="64">
        <v>1000</v>
      </c>
      <c r="F66" s="64">
        <v>600</v>
      </c>
      <c r="G66" s="65">
        <v>3.6</v>
      </c>
      <c r="H66" s="66">
        <v>52</v>
      </c>
      <c r="I66" s="67">
        <f t="shared" si="0"/>
        <v>162</v>
      </c>
      <c r="J66" s="68">
        <v>5400</v>
      </c>
    </row>
    <row r="67" spans="1:10" x14ac:dyDescent="0.25">
      <c r="A67" s="19"/>
      <c r="B67" s="584"/>
      <c r="C67" s="52">
        <v>135</v>
      </c>
      <c r="D67" s="53">
        <v>50</v>
      </c>
      <c r="E67" s="53">
        <v>1000</v>
      </c>
      <c r="F67" s="53">
        <v>600</v>
      </c>
      <c r="G67" s="54">
        <v>2.4</v>
      </c>
      <c r="H67" s="55">
        <v>48</v>
      </c>
      <c r="I67" s="56">
        <f t="shared" si="0"/>
        <v>270</v>
      </c>
      <c r="J67" s="57">
        <v>5400</v>
      </c>
    </row>
    <row r="68" spans="1:10" x14ac:dyDescent="0.25">
      <c r="A68" s="19"/>
      <c r="B68" s="584"/>
      <c r="C68" s="52">
        <v>135</v>
      </c>
      <c r="D68" s="53">
        <v>80</v>
      </c>
      <c r="E68" s="53">
        <v>1000</v>
      </c>
      <c r="F68" s="53">
        <v>600</v>
      </c>
      <c r="G68" s="54">
        <v>1.8</v>
      </c>
      <c r="H68" s="55">
        <v>40</v>
      </c>
      <c r="I68" s="56">
        <f t="shared" si="0"/>
        <v>432</v>
      </c>
      <c r="J68" s="57">
        <v>5400</v>
      </c>
    </row>
    <row r="69" spans="1:10" x14ac:dyDescent="0.25">
      <c r="A69" s="19"/>
      <c r="B69" s="584"/>
      <c r="C69" s="52">
        <v>135</v>
      </c>
      <c r="D69" s="53">
        <v>100</v>
      </c>
      <c r="E69" s="53">
        <v>1000</v>
      </c>
      <c r="F69" s="53">
        <v>600</v>
      </c>
      <c r="G69" s="54">
        <v>1.2</v>
      </c>
      <c r="H69" s="55">
        <v>48</v>
      </c>
      <c r="I69" s="56">
        <f t="shared" si="0"/>
        <v>540</v>
      </c>
      <c r="J69" s="57">
        <v>5400</v>
      </c>
    </row>
    <row r="70" spans="1:10" x14ac:dyDescent="0.25">
      <c r="A70" s="19"/>
      <c r="B70" s="584"/>
      <c r="C70" s="52">
        <v>135</v>
      </c>
      <c r="D70" s="53">
        <v>120</v>
      </c>
      <c r="E70" s="53">
        <v>1000</v>
      </c>
      <c r="F70" s="53">
        <v>600</v>
      </c>
      <c r="G70" s="54">
        <v>1.2</v>
      </c>
      <c r="H70" s="55">
        <v>40</v>
      </c>
      <c r="I70" s="56">
        <f t="shared" si="0"/>
        <v>648</v>
      </c>
      <c r="J70" s="57">
        <v>5400</v>
      </c>
    </row>
    <row r="71" spans="1:10" ht="15.75" thickBot="1" x14ac:dyDescent="0.3">
      <c r="A71" s="19"/>
      <c r="B71" s="585"/>
      <c r="C71" s="58">
        <v>135</v>
      </c>
      <c r="D71" s="59">
        <v>150</v>
      </c>
      <c r="E71" s="59">
        <v>1000</v>
      </c>
      <c r="F71" s="59">
        <v>600</v>
      </c>
      <c r="G71" s="60">
        <v>1.2</v>
      </c>
      <c r="H71" s="61">
        <v>32</v>
      </c>
      <c r="I71" s="44">
        <f t="shared" si="0"/>
        <v>810</v>
      </c>
      <c r="J71" s="62">
        <v>5400</v>
      </c>
    </row>
    <row r="72" spans="1:10" x14ac:dyDescent="0.25">
      <c r="A72" s="19"/>
      <c r="B72" s="583" t="s">
        <v>878</v>
      </c>
      <c r="C72" s="63">
        <v>145</v>
      </c>
      <c r="D72" s="64">
        <v>30</v>
      </c>
      <c r="E72" s="64">
        <v>1000</v>
      </c>
      <c r="F72" s="64">
        <v>600</v>
      </c>
      <c r="G72" s="65">
        <v>3.6</v>
      </c>
      <c r="H72" s="66">
        <v>52</v>
      </c>
      <c r="I72" s="67">
        <f t="shared" si="0"/>
        <v>174</v>
      </c>
      <c r="J72" s="68">
        <v>5800</v>
      </c>
    </row>
    <row r="73" spans="1:10" x14ac:dyDescent="0.25">
      <c r="A73" s="19"/>
      <c r="B73" s="584"/>
      <c r="C73" s="52">
        <v>145</v>
      </c>
      <c r="D73" s="53">
        <v>50</v>
      </c>
      <c r="E73" s="53">
        <v>1000</v>
      </c>
      <c r="F73" s="53">
        <v>600</v>
      </c>
      <c r="G73" s="54">
        <v>2.4</v>
      </c>
      <c r="H73" s="55">
        <v>48</v>
      </c>
      <c r="I73" s="56">
        <f t="shared" si="0"/>
        <v>290</v>
      </c>
      <c r="J73" s="57">
        <v>5800</v>
      </c>
    </row>
    <row r="74" spans="1:10" x14ac:dyDescent="0.25">
      <c r="A74" s="19"/>
      <c r="B74" s="584"/>
      <c r="C74" s="52">
        <v>145</v>
      </c>
      <c r="D74" s="53">
        <v>80</v>
      </c>
      <c r="E74" s="53">
        <v>1000</v>
      </c>
      <c r="F74" s="53">
        <v>600</v>
      </c>
      <c r="G74" s="54">
        <v>1.8</v>
      </c>
      <c r="H74" s="55">
        <v>40</v>
      </c>
      <c r="I74" s="56">
        <f t="shared" si="0"/>
        <v>464</v>
      </c>
      <c r="J74" s="57">
        <v>5800</v>
      </c>
    </row>
    <row r="75" spans="1:10" x14ac:dyDescent="0.25">
      <c r="A75" s="19"/>
      <c r="B75" s="584"/>
      <c r="C75" s="52">
        <v>145</v>
      </c>
      <c r="D75" s="53">
        <v>100</v>
      </c>
      <c r="E75" s="53">
        <v>1000</v>
      </c>
      <c r="F75" s="53">
        <v>600</v>
      </c>
      <c r="G75" s="54">
        <v>1.2</v>
      </c>
      <c r="H75" s="55">
        <v>48</v>
      </c>
      <c r="I75" s="56">
        <f t="shared" si="0"/>
        <v>580</v>
      </c>
      <c r="J75" s="57">
        <v>5800</v>
      </c>
    </row>
    <row r="76" spans="1:10" x14ac:dyDescent="0.25">
      <c r="A76" s="19"/>
      <c r="B76" s="584"/>
      <c r="C76" s="52">
        <v>145</v>
      </c>
      <c r="D76" s="53">
        <v>120</v>
      </c>
      <c r="E76" s="53">
        <v>1000</v>
      </c>
      <c r="F76" s="53">
        <v>600</v>
      </c>
      <c r="G76" s="54">
        <v>1.2</v>
      </c>
      <c r="H76" s="55">
        <v>40</v>
      </c>
      <c r="I76" s="56">
        <f t="shared" ref="I76:I97" si="1">J76/1000*D76</f>
        <v>696</v>
      </c>
      <c r="J76" s="57">
        <v>5800</v>
      </c>
    </row>
    <row r="77" spans="1:10" ht="15.75" thickBot="1" x14ac:dyDescent="0.3">
      <c r="A77" s="19"/>
      <c r="B77" s="585"/>
      <c r="C77" s="58">
        <v>145</v>
      </c>
      <c r="D77" s="59">
        <v>150</v>
      </c>
      <c r="E77" s="59">
        <v>1000</v>
      </c>
      <c r="F77" s="59">
        <v>600</v>
      </c>
      <c r="G77" s="60">
        <v>1.2</v>
      </c>
      <c r="H77" s="61">
        <v>32</v>
      </c>
      <c r="I77" s="44">
        <f t="shared" si="1"/>
        <v>870</v>
      </c>
      <c r="J77" s="62">
        <v>5800</v>
      </c>
    </row>
    <row r="78" spans="1:10" x14ac:dyDescent="0.25">
      <c r="A78" s="19"/>
      <c r="B78" s="583" t="s">
        <v>879</v>
      </c>
      <c r="C78" s="63">
        <v>160</v>
      </c>
      <c r="D78" s="64">
        <v>30</v>
      </c>
      <c r="E78" s="64">
        <v>1000</v>
      </c>
      <c r="F78" s="64">
        <v>600</v>
      </c>
      <c r="G78" s="65">
        <v>3.6</v>
      </c>
      <c r="H78" s="66">
        <v>52</v>
      </c>
      <c r="I78" s="67">
        <f t="shared" si="1"/>
        <v>192</v>
      </c>
      <c r="J78" s="68">
        <v>6400</v>
      </c>
    </row>
    <row r="79" spans="1:10" x14ac:dyDescent="0.25">
      <c r="A79" s="19"/>
      <c r="B79" s="584"/>
      <c r="C79" s="52">
        <v>160</v>
      </c>
      <c r="D79" s="47">
        <v>50</v>
      </c>
      <c r="E79" s="53">
        <v>1000</v>
      </c>
      <c r="F79" s="53">
        <v>600</v>
      </c>
      <c r="G79" s="48">
        <v>2.4</v>
      </c>
      <c r="H79" s="49">
        <v>48</v>
      </c>
      <c r="I79" s="56">
        <f t="shared" si="1"/>
        <v>320</v>
      </c>
      <c r="J79" s="57">
        <v>6400</v>
      </c>
    </row>
    <row r="80" spans="1:10" ht="15.75" thickBot="1" x14ac:dyDescent="0.3">
      <c r="A80" s="19"/>
      <c r="B80" s="585"/>
      <c r="C80" s="58">
        <v>160</v>
      </c>
      <c r="D80" s="59">
        <v>100</v>
      </c>
      <c r="E80" s="59">
        <v>1000</v>
      </c>
      <c r="F80" s="59">
        <v>600</v>
      </c>
      <c r="G80" s="60">
        <v>1.2</v>
      </c>
      <c r="H80" s="61">
        <v>48</v>
      </c>
      <c r="I80" s="44">
        <f t="shared" si="1"/>
        <v>640</v>
      </c>
      <c r="J80" s="62">
        <v>6400</v>
      </c>
    </row>
    <row r="81" spans="1:10" x14ac:dyDescent="0.25">
      <c r="A81" s="19"/>
      <c r="B81" s="583" t="s">
        <v>880</v>
      </c>
      <c r="C81" s="63">
        <v>180</v>
      </c>
      <c r="D81" s="64">
        <v>30</v>
      </c>
      <c r="E81" s="64">
        <v>1000</v>
      </c>
      <c r="F81" s="64">
        <v>600</v>
      </c>
      <c r="G81" s="65">
        <v>3</v>
      </c>
      <c r="H81" s="66">
        <v>64</v>
      </c>
      <c r="I81" s="67">
        <f t="shared" si="1"/>
        <v>213</v>
      </c>
      <c r="J81" s="68">
        <v>7100</v>
      </c>
    </row>
    <row r="82" spans="1:10" x14ac:dyDescent="0.25">
      <c r="A82" s="19"/>
      <c r="B82" s="584"/>
      <c r="C82" s="46">
        <v>180</v>
      </c>
      <c r="D82" s="47">
        <v>50</v>
      </c>
      <c r="E82" s="47">
        <v>1000</v>
      </c>
      <c r="F82" s="47">
        <v>600</v>
      </c>
      <c r="G82" s="48">
        <v>1.8</v>
      </c>
      <c r="H82" s="49">
        <v>64</v>
      </c>
      <c r="I82" s="56">
        <f t="shared" si="1"/>
        <v>355</v>
      </c>
      <c r="J82" s="57">
        <v>7100</v>
      </c>
    </row>
    <row r="83" spans="1:10" ht="15.75" thickBot="1" x14ac:dyDescent="0.3">
      <c r="A83" s="89"/>
      <c r="B83" s="585"/>
      <c r="C83" s="58">
        <v>180</v>
      </c>
      <c r="D83" s="59">
        <v>100</v>
      </c>
      <c r="E83" s="59">
        <v>1000</v>
      </c>
      <c r="F83" s="59">
        <v>600</v>
      </c>
      <c r="G83" s="60">
        <v>1.2</v>
      </c>
      <c r="H83" s="61">
        <v>48</v>
      </c>
      <c r="I83" s="90">
        <f t="shared" si="1"/>
        <v>710</v>
      </c>
      <c r="J83" s="62">
        <v>7100</v>
      </c>
    </row>
    <row r="84" spans="1:10" x14ac:dyDescent="0.25">
      <c r="A84" s="19"/>
      <c r="B84" s="584" t="s">
        <v>881</v>
      </c>
      <c r="C84" s="46">
        <v>190</v>
      </c>
      <c r="D84" s="47">
        <v>30</v>
      </c>
      <c r="E84" s="47">
        <v>1000</v>
      </c>
      <c r="F84" s="47">
        <v>600</v>
      </c>
      <c r="G84" s="48">
        <v>3</v>
      </c>
      <c r="H84" s="49">
        <v>64</v>
      </c>
      <c r="I84" s="50">
        <f t="shared" si="1"/>
        <v>228</v>
      </c>
      <c r="J84" s="51">
        <v>7600</v>
      </c>
    </row>
    <row r="85" spans="1:10" x14ac:dyDescent="0.25">
      <c r="A85" s="19"/>
      <c r="B85" s="584"/>
      <c r="C85" s="46">
        <v>190</v>
      </c>
      <c r="D85" s="47">
        <v>50</v>
      </c>
      <c r="E85" s="47">
        <v>1000</v>
      </c>
      <c r="F85" s="47">
        <v>600</v>
      </c>
      <c r="G85" s="48">
        <v>1.8</v>
      </c>
      <c r="H85" s="49">
        <v>64</v>
      </c>
      <c r="I85" s="56">
        <f t="shared" si="1"/>
        <v>380</v>
      </c>
      <c r="J85" s="57">
        <v>7600</v>
      </c>
    </row>
    <row r="86" spans="1:10" ht="15.75" thickBot="1" x14ac:dyDescent="0.3">
      <c r="A86" s="19"/>
      <c r="B86" s="584"/>
      <c r="C86" s="69">
        <v>190</v>
      </c>
      <c r="D86" s="70">
        <v>100</v>
      </c>
      <c r="E86" s="70">
        <v>1000</v>
      </c>
      <c r="F86" s="70">
        <v>600</v>
      </c>
      <c r="G86" s="71">
        <v>1.2</v>
      </c>
      <c r="H86" s="72">
        <v>48</v>
      </c>
      <c r="I86" s="73">
        <f t="shared" si="1"/>
        <v>760</v>
      </c>
      <c r="J86" s="74">
        <v>7600</v>
      </c>
    </row>
    <row r="87" spans="1:10" x14ac:dyDescent="0.25">
      <c r="A87" s="19"/>
      <c r="B87" s="583" t="s">
        <v>882</v>
      </c>
      <c r="C87" s="63">
        <v>200</v>
      </c>
      <c r="D87" s="64">
        <v>30</v>
      </c>
      <c r="E87" s="64">
        <v>1000</v>
      </c>
      <c r="F87" s="64">
        <v>600</v>
      </c>
      <c r="G87" s="65">
        <v>3</v>
      </c>
      <c r="H87" s="66">
        <v>64</v>
      </c>
      <c r="I87" s="67">
        <f t="shared" si="1"/>
        <v>240</v>
      </c>
      <c r="J87" s="68">
        <v>8000</v>
      </c>
    </row>
    <row r="88" spans="1:10" x14ac:dyDescent="0.25">
      <c r="A88" s="19"/>
      <c r="B88" s="584"/>
      <c r="C88" s="52">
        <v>200</v>
      </c>
      <c r="D88" s="47">
        <v>50</v>
      </c>
      <c r="E88" s="53">
        <v>1000</v>
      </c>
      <c r="F88" s="53">
        <v>600</v>
      </c>
      <c r="G88" s="48">
        <v>1.8</v>
      </c>
      <c r="H88" s="49">
        <v>64</v>
      </c>
      <c r="I88" s="56">
        <f t="shared" si="1"/>
        <v>400</v>
      </c>
      <c r="J88" s="57">
        <v>8000</v>
      </c>
    </row>
    <row r="89" spans="1:10" ht="15.75" thickBot="1" x14ac:dyDescent="0.3">
      <c r="A89" s="19"/>
      <c r="B89" s="585"/>
      <c r="C89" s="58">
        <v>200</v>
      </c>
      <c r="D89" s="59">
        <v>100</v>
      </c>
      <c r="E89" s="59">
        <v>1000</v>
      </c>
      <c r="F89" s="59">
        <v>600</v>
      </c>
      <c r="G89" s="60">
        <v>1.2</v>
      </c>
      <c r="H89" s="61">
        <v>48</v>
      </c>
      <c r="I89" s="44">
        <f t="shared" si="1"/>
        <v>800</v>
      </c>
      <c r="J89" s="62">
        <v>8000</v>
      </c>
    </row>
    <row r="90" spans="1:10" x14ac:dyDescent="0.25">
      <c r="A90" s="19"/>
      <c r="B90" s="584" t="s">
        <v>883</v>
      </c>
      <c r="C90" s="46">
        <v>225</v>
      </c>
      <c r="D90" s="47">
        <v>30</v>
      </c>
      <c r="E90" s="47">
        <v>1000</v>
      </c>
      <c r="F90" s="47">
        <v>600</v>
      </c>
      <c r="G90" s="48">
        <v>3</v>
      </c>
      <c r="H90" s="49">
        <v>64</v>
      </c>
      <c r="I90" s="50">
        <f t="shared" si="1"/>
        <v>270</v>
      </c>
      <c r="J90" s="51">
        <v>9000</v>
      </c>
    </row>
    <row r="91" spans="1:10" x14ac:dyDescent="0.25">
      <c r="A91" s="19"/>
      <c r="B91" s="584"/>
      <c r="C91" s="52">
        <v>225</v>
      </c>
      <c r="D91" s="47">
        <v>50</v>
      </c>
      <c r="E91" s="53">
        <v>1000</v>
      </c>
      <c r="F91" s="53">
        <v>600</v>
      </c>
      <c r="G91" s="48">
        <v>1.8</v>
      </c>
      <c r="H91" s="49">
        <v>64</v>
      </c>
      <c r="I91" s="56">
        <f t="shared" si="1"/>
        <v>450</v>
      </c>
      <c r="J91" s="57">
        <v>9000</v>
      </c>
    </row>
    <row r="92" spans="1:10" ht="15.75" thickBot="1" x14ac:dyDescent="0.3">
      <c r="A92" s="19"/>
      <c r="B92" s="585"/>
      <c r="C92" s="58">
        <v>225</v>
      </c>
      <c r="D92" s="59">
        <v>100</v>
      </c>
      <c r="E92" s="59">
        <v>1000</v>
      </c>
      <c r="F92" s="59">
        <v>600</v>
      </c>
      <c r="G92" s="60">
        <v>1.2</v>
      </c>
      <c r="H92" s="61">
        <v>48</v>
      </c>
      <c r="I92" s="44">
        <f t="shared" si="1"/>
        <v>900</v>
      </c>
      <c r="J92" s="62">
        <v>9000</v>
      </c>
    </row>
    <row r="93" spans="1:10" ht="15.75" thickBot="1" x14ac:dyDescent="0.3">
      <c r="A93" s="19"/>
      <c r="B93" s="21"/>
      <c r="C93" s="91"/>
      <c r="D93" s="91"/>
      <c r="E93" s="91"/>
      <c r="F93" s="91"/>
      <c r="G93" s="92"/>
      <c r="H93" s="93"/>
      <c r="I93" s="94"/>
      <c r="J93" s="94"/>
    </row>
    <row r="94" spans="1:10" x14ac:dyDescent="0.25">
      <c r="A94" s="19"/>
      <c r="B94" s="595" t="s">
        <v>884</v>
      </c>
      <c r="C94" s="63">
        <v>75</v>
      </c>
      <c r="D94" s="64">
        <v>50</v>
      </c>
      <c r="E94" s="64">
        <v>1000</v>
      </c>
      <c r="F94" s="64">
        <v>600</v>
      </c>
      <c r="G94" s="65">
        <v>3.6</v>
      </c>
      <c r="H94" s="66">
        <v>32</v>
      </c>
      <c r="I94" s="68">
        <f t="shared" si="1"/>
        <v>192.5</v>
      </c>
      <c r="J94" s="68">
        <v>3850</v>
      </c>
    </row>
    <row r="95" spans="1:10" ht="15.75" thickBot="1" x14ac:dyDescent="0.3">
      <c r="A95" s="19"/>
      <c r="B95" s="596"/>
      <c r="C95" s="58">
        <v>75</v>
      </c>
      <c r="D95" s="59">
        <v>100</v>
      </c>
      <c r="E95" s="59">
        <v>1000</v>
      </c>
      <c r="F95" s="59">
        <v>600</v>
      </c>
      <c r="G95" s="60">
        <v>2.4</v>
      </c>
      <c r="H95" s="61">
        <v>24</v>
      </c>
      <c r="I95" s="62">
        <f t="shared" si="1"/>
        <v>385</v>
      </c>
      <c r="J95" s="62">
        <v>3850</v>
      </c>
    </row>
    <row r="96" spans="1:10" x14ac:dyDescent="0.25">
      <c r="A96" s="19"/>
      <c r="B96" s="584" t="s">
        <v>885</v>
      </c>
      <c r="C96" s="95">
        <v>80</v>
      </c>
      <c r="D96" s="47">
        <v>50</v>
      </c>
      <c r="E96" s="47">
        <v>1000</v>
      </c>
      <c r="F96" s="47">
        <v>600</v>
      </c>
      <c r="G96" s="48">
        <v>3.6</v>
      </c>
      <c r="H96" s="49">
        <v>32</v>
      </c>
      <c r="I96" s="51">
        <f t="shared" si="1"/>
        <v>204.99999999999997</v>
      </c>
      <c r="J96" s="51">
        <v>4100</v>
      </c>
    </row>
    <row r="97" spans="1:10" ht="15.75" thickBot="1" x14ac:dyDescent="0.3">
      <c r="A97" s="19"/>
      <c r="B97" s="585"/>
      <c r="C97" s="87">
        <v>80</v>
      </c>
      <c r="D97" s="59">
        <v>100</v>
      </c>
      <c r="E97" s="59">
        <v>1000</v>
      </c>
      <c r="F97" s="59">
        <v>600</v>
      </c>
      <c r="G97" s="60">
        <v>2.4</v>
      </c>
      <c r="H97" s="61">
        <v>24</v>
      </c>
      <c r="I97" s="62">
        <f t="shared" si="1"/>
        <v>409.99999999999994</v>
      </c>
      <c r="J97" s="62">
        <v>4100</v>
      </c>
    </row>
  </sheetData>
  <mergeCells count="27">
    <mergeCell ref="B4:J4"/>
    <mergeCell ref="B49:B52"/>
    <mergeCell ref="B94:B95"/>
    <mergeCell ref="B96:B97"/>
    <mergeCell ref="B72:B77"/>
    <mergeCell ref="B78:B80"/>
    <mergeCell ref="B81:B83"/>
    <mergeCell ref="B84:B86"/>
    <mergeCell ref="B87:B89"/>
    <mergeCell ref="B90:B92"/>
    <mergeCell ref="B66:B71"/>
    <mergeCell ref="B20:B22"/>
    <mergeCell ref="B23:B26"/>
    <mergeCell ref="B27:B30"/>
    <mergeCell ref="B31:B34"/>
    <mergeCell ref="B35:B38"/>
    <mergeCell ref="B61:B65"/>
    <mergeCell ref="B5:J5"/>
    <mergeCell ref="B7:B9"/>
    <mergeCell ref="B10:B13"/>
    <mergeCell ref="B14:B16"/>
    <mergeCell ref="B17:B19"/>
    <mergeCell ref="B39:B42"/>
    <mergeCell ref="B43:B45"/>
    <mergeCell ref="B46:B48"/>
    <mergeCell ref="B53:B56"/>
    <mergeCell ref="B57:B6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31"/>
  <sheetViews>
    <sheetView topLeftCell="A130" zoomScale="50" zoomScaleNormal="50" workbookViewId="0">
      <selection activeCell="C125" sqref="C125:D131"/>
    </sheetView>
  </sheetViews>
  <sheetFormatPr defaultRowHeight="15.75" x14ac:dyDescent="0.25"/>
  <cols>
    <col min="1" max="1" width="33.5703125" style="232" customWidth="1"/>
    <col min="2" max="2" width="10.42578125" style="233" customWidth="1"/>
    <col min="3" max="3" width="37.42578125" style="233" customWidth="1"/>
    <col min="4" max="4" width="10.42578125" style="233" customWidth="1"/>
    <col min="5" max="5" width="6.42578125" style="234" customWidth="1"/>
    <col min="6" max="8" width="7.42578125" style="233" customWidth="1"/>
    <col min="9" max="9" width="7.85546875" style="235" customWidth="1"/>
    <col min="10" max="10" width="8.5703125" style="233" customWidth="1"/>
    <col min="11" max="11" width="8.5703125" style="236" customWidth="1"/>
    <col min="12" max="12" width="9.5703125" style="235" customWidth="1"/>
    <col min="13" max="13" width="9.5703125" style="237" customWidth="1"/>
    <col min="14" max="14" width="16.5703125" style="233" customWidth="1"/>
    <col min="15" max="15" width="12.42578125" style="233" customWidth="1"/>
    <col min="16" max="16" width="15.85546875" style="233" bestFit="1" customWidth="1"/>
    <col min="17" max="17" width="10.85546875" style="238" customWidth="1"/>
    <col min="18" max="18" width="15.140625" style="238" customWidth="1"/>
    <col min="19" max="19" width="8.85546875" style="238" customWidth="1"/>
  </cols>
  <sheetData>
    <row r="3" spans="1:19" ht="23.25" x14ac:dyDescent="0.25">
      <c r="A3" s="634" t="s">
        <v>958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</row>
    <row r="4" spans="1:19" x14ac:dyDescent="0.25">
      <c r="A4" s="597"/>
      <c r="B4" s="597"/>
      <c r="C4" s="597"/>
      <c r="D4" s="597"/>
      <c r="E4" s="597"/>
      <c r="F4" s="598"/>
      <c r="G4" s="598"/>
      <c r="H4" s="598"/>
      <c r="I4" s="106"/>
      <c r="J4" s="106"/>
      <c r="K4" s="107"/>
      <c r="L4" s="106"/>
      <c r="M4" s="108"/>
      <c r="N4" s="106"/>
      <c r="O4" s="106"/>
      <c r="P4" s="109"/>
      <c r="Q4" s="110"/>
      <c r="R4" s="110"/>
      <c r="S4" s="110"/>
    </row>
    <row r="5" spans="1:19" x14ac:dyDescent="0.25">
      <c r="A5" s="599"/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111"/>
      <c r="R5" s="601" t="s">
        <v>888</v>
      </c>
      <c r="S5" s="601"/>
    </row>
    <row r="6" spans="1:19" x14ac:dyDescent="0.25">
      <c r="A6" s="600"/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112"/>
      <c r="R6" s="602" t="s">
        <v>889</v>
      </c>
      <c r="S6" s="603"/>
    </row>
    <row r="7" spans="1:19" ht="63" x14ac:dyDescent="0.25">
      <c r="A7" s="604" t="s">
        <v>890</v>
      </c>
      <c r="B7" s="606" t="s">
        <v>891</v>
      </c>
      <c r="C7" s="614" t="s">
        <v>1141</v>
      </c>
      <c r="D7" s="607" t="s">
        <v>1134</v>
      </c>
      <c r="E7" s="606" t="s">
        <v>892</v>
      </c>
      <c r="F7" s="604" t="s">
        <v>893</v>
      </c>
      <c r="G7" s="604"/>
      <c r="H7" s="604"/>
      <c r="I7" s="604" t="s">
        <v>894</v>
      </c>
      <c r="J7" s="604"/>
      <c r="K7" s="604"/>
      <c r="L7" s="608" t="s">
        <v>895</v>
      </c>
      <c r="M7" s="608"/>
      <c r="N7" s="611" t="s">
        <v>896</v>
      </c>
      <c r="O7" s="609" t="s">
        <v>897</v>
      </c>
      <c r="P7" s="113" t="s">
        <v>898</v>
      </c>
      <c r="Q7" s="604" t="s">
        <v>899</v>
      </c>
      <c r="R7" s="604"/>
      <c r="S7" s="604"/>
    </row>
    <row r="8" spans="1:19" ht="59.25" thickBot="1" x14ac:dyDescent="0.3">
      <c r="A8" s="605"/>
      <c r="B8" s="607"/>
      <c r="C8" s="615"/>
      <c r="D8" s="613"/>
      <c r="E8" s="607"/>
      <c r="F8" s="114" t="s">
        <v>853</v>
      </c>
      <c r="G8" s="114" t="s">
        <v>900</v>
      </c>
      <c r="H8" s="114" t="s">
        <v>852</v>
      </c>
      <c r="I8" s="115" t="s">
        <v>901</v>
      </c>
      <c r="J8" s="116" t="s">
        <v>902</v>
      </c>
      <c r="K8" s="117" t="s">
        <v>903</v>
      </c>
      <c r="L8" s="115" t="s">
        <v>904</v>
      </c>
      <c r="M8" s="117" t="s">
        <v>903</v>
      </c>
      <c r="N8" s="612"/>
      <c r="O8" s="610"/>
      <c r="P8" s="115" t="s">
        <v>903</v>
      </c>
      <c r="Q8" s="116" t="s">
        <v>905</v>
      </c>
      <c r="R8" s="116" t="s">
        <v>903</v>
      </c>
      <c r="S8" s="116" t="s">
        <v>902</v>
      </c>
    </row>
    <row r="9" spans="1:19" x14ac:dyDescent="0.25">
      <c r="A9" s="616" t="s">
        <v>906</v>
      </c>
      <c r="B9" s="118">
        <v>59163</v>
      </c>
      <c r="C9" s="641" t="s">
        <v>1142</v>
      </c>
      <c r="D9" s="564">
        <v>32005</v>
      </c>
      <c r="E9" s="119">
        <v>30</v>
      </c>
      <c r="F9" s="120">
        <v>1200</v>
      </c>
      <c r="G9" s="121">
        <v>600</v>
      </c>
      <c r="H9" s="122">
        <v>50</v>
      </c>
      <c r="I9" s="123">
        <v>8</v>
      </c>
      <c r="J9" s="124">
        <f t="shared" ref="J9:J21" si="0">F9*G9*I9/1000000</f>
        <v>5.76</v>
      </c>
      <c r="K9" s="125">
        <f t="shared" ref="K9:K21" si="1">J9*H9/1000</f>
        <v>0.28799999999999998</v>
      </c>
      <c r="L9" s="126">
        <v>36</v>
      </c>
      <c r="M9" s="127">
        <f>K9*L9</f>
        <v>10.367999999999999</v>
      </c>
      <c r="N9" s="128" t="s">
        <v>907</v>
      </c>
      <c r="O9" s="129" t="s">
        <v>12</v>
      </c>
      <c r="P9" s="130">
        <f t="shared" ref="P9:P24" si="2">M9*11</f>
        <v>114.04799999999999</v>
      </c>
      <c r="Q9" s="131">
        <f>IFERROR(R9*K9,"-")</f>
        <v>434.09519999999998</v>
      </c>
      <c r="R9" s="132">
        <f>IF($R$6="РОЗДРІБ",VLOOKUP($A$9,'[1]загальний прайс'!$B$4:$F$91,3,0),IF($R$6="КАТЕГОРІЯ - А",VLOOKUP($A$9,'[1]загальний прайс'!$B$4:$F$991,4,0),IF($R$6="СТАТУСНИЙ ОБʼЄКТ",VLOOKUP($A$9,'[1]загальний прайс'!$B$4:$F$991,5,0),"-")))</f>
        <v>1507.2750000000001</v>
      </c>
      <c r="S9" s="133">
        <f t="shared" ref="S9:S24" si="3">IFERROR(Q9/J9,"-")</f>
        <v>75.363749999999996</v>
      </c>
    </row>
    <row r="10" spans="1:19" ht="16.5" thickBot="1" x14ac:dyDescent="0.3">
      <c r="A10" s="617"/>
      <c r="B10" s="134">
        <v>59164</v>
      </c>
      <c r="C10" s="642"/>
      <c r="D10" s="565">
        <v>32006</v>
      </c>
      <c r="E10" s="135">
        <v>30</v>
      </c>
      <c r="F10" s="136">
        <v>1200</v>
      </c>
      <c r="G10" s="137">
        <v>600</v>
      </c>
      <c r="H10" s="138">
        <v>100</v>
      </c>
      <c r="I10" s="139">
        <v>4</v>
      </c>
      <c r="J10" s="140">
        <f t="shared" si="0"/>
        <v>2.88</v>
      </c>
      <c r="K10" s="141">
        <f t="shared" si="1"/>
        <v>0.28799999999999998</v>
      </c>
      <c r="L10" s="142">
        <v>36</v>
      </c>
      <c r="M10" s="143">
        <f t="shared" ref="M10:M24" si="4">K10*L10</f>
        <v>10.367999999999999</v>
      </c>
      <c r="N10" s="144" t="s">
        <v>907</v>
      </c>
      <c r="O10" s="145" t="s">
        <v>12</v>
      </c>
      <c r="P10" s="146">
        <f t="shared" si="2"/>
        <v>114.04799999999999</v>
      </c>
      <c r="Q10" s="147">
        <f>IFERROR(R10*K10,"-")</f>
        <v>434.09519999999998</v>
      </c>
      <c r="R10" s="148">
        <f>IF($R$6="РОЗДРІБ",VLOOKUP($A$9,'[1]загальний прайс'!$B$4:$F$91,3,0),IF($R$6="КАТЕГОРІЯ - А",VLOOKUP($A$9,'[1]загальний прайс'!$B$4:$F$991,4,0),IF($R$6="СТАТУСНИЙ ОБʼЄКТ",VLOOKUP($A$9,'[1]загальний прайс'!$B$4:$F$991,5,0),"-")))</f>
        <v>1507.2750000000001</v>
      </c>
      <c r="S10" s="149">
        <f t="shared" si="3"/>
        <v>150.72749999999999</v>
      </c>
    </row>
    <row r="11" spans="1:19" ht="15.6" customHeight="1" x14ac:dyDescent="0.25">
      <c r="A11" s="618" t="s">
        <v>908</v>
      </c>
      <c r="B11" s="150">
        <v>59284</v>
      </c>
      <c r="C11" s="643" t="s">
        <v>1143</v>
      </c>
      <c r="D11" s="566">
        <v>31975</v>
      </c>
      <c r="E11" s="151">
        <v>30</v>
      </c>
      <c r="F11" s="152">
        <v>1200</v>
      </c>
      <c r="G11" s="153">
        <v>600</v>
      </c>
      <c r="H11" s="154">
        <v>50</v>
      </c>
      <c r="I11" s="155">
        <v>12</v>
      </c>
      <c r="J11" s="156">
        <f t="shared" si="0"/>
        <v>8.64</v>
      </c>
      <c r="K11" s="157">
        <f t="shared" si="1"/>
        <v>0.432</v>
      </c>
      <c r="L11" s="158">
        <v>24</v>
      </c>
      <c r="M11" s="159">
        <f t="shared" si="4"/>
        <v>10.368</v>
      </c>
      <c r="N11" s="160" t="s">
        <v>907</v>
      </c>
      <c r="O11" s="161" t="s">
        <v>12</v>
      </c>
      <c r="P11" s="162">
        <f t="shared" si="2"/>
        <v>114.048</v>
      </c>
      <c r="Q11" s="163">
        <f t="shared" ref="Q11:Q15" si="5">IFERROR(R11*K11,"-")</f>
        <v>651.14280000000008</v>
      </c>
      <c r="R11" s="164">
        <f>IF($R$6="РОЗДРІБ",VLOOKUP($A$11,'[1]загальний прайс'!$B$4:$F$91,3,0),IF($R$6="КАТЕГОРІЯ - А",VLOOKUP($A$11,'[1]загальний прайс'!$B$4:$F$991,4,0),IF($R$6="СТАТУСНИЙ ОБʼЄКТ",VLOOKUP($A$11,'[1]загальний прайс'!$B$4:$F$991,5,0),"-")))</f>
        <v>1507.2750000000001</v>
      </c>
      <c r="S11" s="165">
        <f t="shared" si="3"/>
        <v>75.36375000000001</v>
      </c>
    </row>
    <row r="12" spans="1:19" x14ac:dyDescent="0.25">
      <c r="A12" s="618"/>
      <c r="B12" s="166">
        <v>59289</v>
      </c>
      <c r="C12" s="644"/>
      <c r="D12" s="567">
        <v>31979</v>
      </c>
      <c r="E12" s="167">
        <v>30</v>
      </c>
      <c r="F12" s="168">
        <v>1200</v>
      </c>
      <c r="G12" s="169">
        <v>600</v>
      </c>
      <c r="H12" s="170">
        <v>100</v>
      </c>
      <c r="I12" s="171">
        <v>6</v>
      </c>
      <c r="J12" s="172">
        <f t="shared" si="0"/>
        <v>4.32</v>
      </c>
      <c r="K12" s="173">
        <f t="shared" si="1"/>
        <v>0.432</v>
      </c>
      <c r="L12" s="174">
        <v>24</v>
      </c>
      <c r="M12" s="175">
        <f t="shared" si="4"/>
        <v>10.368</v>
      </c>
      <c r="N12" s="176" t="s">
        <v>907</v>
      </c>
      <c r="O12" s="185" t="s">
        <v>12</v>
      </c>
      <c r="P12" s="178">
        <f t="shared" si="2"/>
        <v>114.048</v>
      </c>
      <c r="Q12" s="179">
        <f t="shared" si="5"/>
        <v>651.14280000000008</v>
      </c>
      <c r="R12" s="182">
        <f>IF($R$6="РОЗДРІБ",VLOOKUP($A$11,'[1]загальний прайс'!$B$4:$F$91,3,0),IF($R$6="КАТЕГОРІЯ - А",VLOOKUP($A$11,'[1]загальний прайс'!$B$4:$F$991,4,0),IF($R$6="СТАТУСНИЙ ОБʼЄКТ",VLOOKUP($A$11,'[1]загальний прайс'!$B$4:$F$991,5,0),"-")))</f>
        <v>1507.2750000000001</v>
      </c>
      <c r="S12" s="180">
        <f t="shared" si="3"/>
        <v>150.72750000000002</v>
      </c>
    </row>
    <row r="13" spans="1:19" x14ac:dyDescent="0.25">
      <c r="A13" s="618"/>
      <c r="B13" s="166">
        <v>59290</v>
      </c>
      <c r="C13" s="644"/>
      <c r="D13" s="567">
        <v>31980</v>
      </c>
      <c r="E13" s="167">
        <v>30</v>
      </c>
      <c r="F13" s="168">
        <v>1200</v>
      </c>
      <c r="G13" s="169">
        <v>600</v>
      </c>
      <c r="H13" s="170">
        <v>150</v>
      </c>
      <c r="I13" s="171">
        <v>4</v>
      </c>
      <c r="J13" s="172">
        <f t="shared" si="0"/>
        <v>2.88</v>
      </c>
      <c r="K13" s="173">
        <f t="shared" si="1"/>
        <v>0.432</v>
      </c>
      <c r="L13" s="174">
        <v>24</v>
      </c>
      <c r="M13" s="175">
        <f t="shared" si="4"/>
        <v>10.368</v>
      </c>
      <c r="N13" s="176" t="s">
        <v>909</v>
      </c>
      <c r="O13" s="177">
        <v>342.14400000000001</v>
      </c>
      <c r="P13" s="178">
        <f t="shared" si="2"/>
        <v>114.048</v>
      </c>
      <c r="Q13" s="179">
        <f t="shared" si="5"/>
        <v>651.14280000000008</v>
      </c>
      <c r="R13" s="182">
        <f>IF($R$6="РОЗДРІБ",VLOOKUP($A$11,'[1]загальний прайс'!$B$4:$F$91,3,0),IF($R$6="КАТЕГОРІЯ - А",VLOOKUP($A$11,'[1]загальний прайс'!$B$4:$F$991,4,0),IF($R$6="СТАТУСНИЙ ОБʼЄКТ",VLOOKUP($A$11,'[1]загальний прайс'!$B$4:$F$991,5,0),"-")))</f>
        <v>1507.2750000000001</v>
      </c>
      <c r="S13" s="180">
        <f t="shared" si="3"/>
        <v>226.09125000000003</v>
      </c>
    </row>
    <row r="14" spans="1:19" ht="16.5" thickBot="1" x14ac:dyDescent="0.3">
      <c r="A14" s="619"/>
      <c r="B14" s="186">
        <v>59296</v>
      </c>
      <c r="C14" s="645"/>
      <c r="D14" s="568">
        <v>31981</v>
      </c>
      <c r="E14" s="187">
        <v>30</v>
      </c>
      <c r="F14" s="188">
        <v>1200</v>
      </c>
      <c r="G14" s="189">
        <v>600</v>
      </c>
      <c r="H14" s="190">
        <v>200</v>
      </c>
      <c r="I14" s="191">
        <v>3</v>
      </c>
      <c r="J14" s="181">
        <f t="shared" si="0"/>
        <v>2.16</v>
      </c>
      <c r="K14" s="192">
        <f t="shared" si="1"/>
        <v>0.432</v>
      </c>
      <c r="L14" s="193">
        <v>24</v>
      </c>
      <c r="M14" s="194">
        <f t="shared" si="4"/>
        <v>10.368</v>
      </c>
      <c r="N14" s="195" t="s">
        <v>909</v>
      </c>
      <c r="O14" s="196">
        <v>342.14400000000001</v>
      </c>
      <c r="P14" s="197">
        <f t="shared" si="2"/>
        <v>114.048</v>
      </c>
      <c r="Q14" s="198">
        <f t="shared" si="5"/>
        <v>651.14280000000008</v>
      </c>
      <c r="R14" s="199">
        <f>IF($R$6="РОЗДРІБ",VLOOKUP($A$11,'[1]загальний прайс'!$B$4:$F$91,3,0),IF($R$6="КАТЕГОРІЯ - А",VLOOKUP($A$11,'[1]загальний прайс'!$B$4:$F$991,4,0),IF($R$6="СТАТУСНИЙ ОБʼЄКТ",VLOOKUP($A$11,'[1]загальний прайс'!$B$4:$F$991,5,0),"-")))</f>
        <v>1507.2750000000001</v>
      </c>
      <c r="S14" s="200">
        <f t="shared" si="3"/>
        <v>301.45500000000004</v>
      </c>
    </row>
    <row r="15" spans="1:19" ht="15.6" customHeight="1" x14ac:dyDescent="0.25">
      <c r="A15" s="620" t="s">
        <v>910</v>
      </c>
      <c r="B15" s="201">
        <v>59272</v>
      </c>
      <c r="C15" s="646" t="s">
        <v>1144</v>
      </c>
      <c r="D15" s="564">
        <v>32003</v>
      </c>
      <c r="E15" s="202">
        <v>35</v>
      </c>
      <c r="F15" s="203">
        <v>1200</v>
      </c>
      <c r="G15" s="204">
        <v>600</v>
      </c>
      <c r="H15" s="205">
        <v>50</v>
      </c>
      <c r="I15" s="206">
        <v>12</v>
      </c>
      <c r="J15" s="207">
        <f t="shared" si="0"/>
        <v>8.64</v>
      </c>
      <c r="K15" s="208">
        <f t="shared" si="1"/>
        <v>0.432</v>
      </c>
      <c r="L15" s="209">
        <v>20</v>
      </c>
      <c r="M15" s="210">
        <f t="shared" si="4"/>
        <v>8.64</v>
      </c>
      <c r="N15" s="211" t="s">
        <v>909</v>
      </c>
      <c r="O15" s="212">
        <v>293.76</v>
      </c>
      <c r="P15" s="213">
        <f t="shared" si="2"/>
        <v>95.04</v>
      </c>
      <c r="Q15" s="214">
        <f t="shared" si="5"/>
        <v>778.87656000000015</v>
      </c>
      <c r="R15" s="215">
        <f>IF($R$6="РОЗДРІБ",VLOOKUP($A$15,'[1]загальний прайс'!$B$4:$F$91,3,0),IF($R$6="КАТЕГОРІЯ - А",VLOOKUP($A$15,'[1]загальний прайс'!$B$4:$F$991,4,0),IF($R$6="СТАТУСНИЙ ОБʼЄКТ",VLOOKUP($A$15,'[1]загальний прайс'!$B$4:$F$991,5,0),"-")))</f>
        <v>1802.9550000000004</v>
      </c>
      <c r="S15" s="216">
        <f t="shared" si="3"/>
        <v>90.147750000000016</v>
      </c>
    </row>
    <row r="16" spans="1:19" x14ac:dyDescent="0.25">
      <c r="A16" s="618"/>
      <c r="B16" s="166">
        <v>59276</v>
      </c>
      <c r="C16" s="647"/>
      <c r="D16" s="567">
        <v>32002</v>
      </c>
      <c r="E16" s="167">
        <v>35</v>
      </c>
      <c r="F16" s="168">
        <v>1200</v>
      </c>
      <c r="G16" s="169">
        <v>600</v>
      </c>
      <c r="H16" s="170">
        <v>100</v>
      </c>
      <c r="I16" s="171">
        <v>6</v>
      </c>
      <c r="J16" s="172">
        <f t="shared" si="0"/>
        <v>4.32</v>
      </c>
      <c r="K16" s="173">
        <f t="shared" si="1"/>
        <v>0.432</v>
      </c>
      <c r="L16" s="174">
        <v>20.000000000000004</v>
      </c>
      <c r="M16" s="175">
        <f t="shared" si="4"/>
        <v>8.64</v>
      </c>
      <c r="N16" s="176" t="s">
        <v>909</v>
      </c>
      <c r="O16" s="177">
        <v>293.76</v>
      </c>
      <c r="P16" s="178">
        <f t="shared" si="2"/>
        <v>95.04</v>
      </c>
      <c r="Q16" s="179">
        <f t="shared" ref="Q16:Q24" si="6">R16*K16</f>
        <v>778.87656000000015</v>
      </c>
      <c r="R16" s="182">
        <f>IF($R$6="РОЗДРІБ",VLOOKUP($A$15,'[1]загальний прайс'!$B$4:$F$91,3,0),IF($R$6="КАТЕГОРІЯ - А",VLOOKUP($A$15,'[1]загальний прайс'!$B$4:$F$991,4,0),IF($R$6="СТАТУСНИЙ ОБʼЄКТ",VLOOKUP($A$15,'[1]загальний прайс'!$B$4:$F$991,5,0),"-")))</f>
        <v>1802.9550000000004</v>
      </c>
      <c r="S16" s="180">
        <f t="shared" si="3"/>
        <v>180.29550000000003</v>
      </c>
    </row>
    <row r="17" spans="1:19" x14ac:dyDescent="0.25">
      <c r="A17" s="618"/>
      <c r="B17" s="166">
        <v>59279</v>
      </c>
      <c r="C17" s="647"/>
      <c r="D17" s="567">
        <v>32019</v>
      </c>
      <c r="E17" s="167">
        <v>35</v>
      </c>
      <c r="F17" s="168">
        <v>1200</v>
      </c>
      <c r="G17" s="169">
        <v>600</v>
      </c>
      <c r="H17" s="170">
        <v>150</v>
      </c>
      <c r="I17" s="171">
        <v>4</v>
      </c>
      <c r="J17" s="172">
        <f t="shared" si="0"/>
        <v>2.88</v>
      </c>
      <c r="K17" s="173">
        <f t="shared" si="1"/>
        <v>0.432</v>
      </c>
      <c r="L17" s="174">
        <v>20</v>
      </c>
      <c r="M17" s="175">
        <f t="shared" si="4"/>
        <v>8.64</v>
      </c>
      <c r="N17" s="176" t="s">
        <v>909</v>
      </c>
      <c r="O17" s="177">
        <v>293.76</v>
      </c>
      <c r="P17" s="178">
        <f t="shared" si="2"/>
        <v>95.04</v>
      </c>
      <c r="Q17" s="179">
        <f t="shared" si="6"/>
        <v>778.87656000000015</v>
      </c>
      <c r="R17" s="182">
        <f>IF($R$6="РОЗДРІБ",VLOOKUP($A$15,'[1]загальний прайс'!$B$4:$F$91,3,0),IF($R$6="КАТЕГОРІЯ - А",VLOOKUP($A$15,'[1]загальний прайс'!$B$4:$F$991,4,0),IF($R$6="СТАТУСНИЙ ОБʼЄКТ",VLOOKUP($A$15,'[1]загальний прайс'!$B$4:$F$991,5,0),"-")))</f>
        <v>1802.9550000000004</v>
      </c>
      <c r="S17" s="180">
        <f t="shared" si="3"/>
        <v>270.44325000000009</v>
      </c>
    </row>
    <row r="18" spans="1:19" ht="16.5" thickBot="1" x14ac:dyDescent="0.3">
      <c r="A18" s="619"/>
      <c r="B18" s="166">
        <v>59283</v>
      </c>
      <c r="C18" s="648"/>
      <c r="D18" s="567">
        <v>32020</v>
      </c>
      <c r="E18" s="167">
        <v>35</v>
      </c>
      <c r="F18" s="168">
        <v>1200</v>
      </c>
      <c r="G18" s="169">
        <v>600</v>
      </c>
      <c r="H18" s="170">
        <v>200</v>
      </c>
      <c r="I18" s="171">
        <v>3</v>
      </c>
      <c r="J18" s="172">
        <f t="shared" si="0"/>
        <v>2.16</v>
      </c>
      <c r="K18" s="173">
        <f t="shared" si="1"/>
        <v>0.432</v>
      </c>
      <c r="L18" s="174">
        <v>20</v>
      </c>
      <c r="M18" s="175">
        <f t="shared" si="4"/>
        <v>8.64</v>
      </c>
      <c r="N18" s="176" t="s">
        <v>909</v>
      </c>
      <c r="O18" s="177">
        <v>293.76</v>
      </c>
      <c r="P18" s="178">
        <f t="shared" si="2"/>
        <v>95.04</v>
      </c>
      <c r="Q18" s="179">
        <f t="shared" si="6"/>
        <v>778.87656000000015</v>
      </c>
      <c r="R18" s="182">
        <f>IF($R$6="РОЗДРІБ",VLOOKUP($A$15,'[1]загальний прайс'!$B$4:$F$91,3,0),IF($R$6="КАТЕГОРІЯ - А",VLOOKUP($A$15,'[1]загальний прайс'!$B$4:$F$991,4,0),IF($R$6="СТАТУСНИЙ ОБʼЄКТ",VLOOKUP($A$15,'[1]загальний прайс'!$B$4:$F$991,5,0),"-")))</f>
        <v>1802.9550000000004</v>
      </c>
      <c r="S18" s="180">
        <f t="shared" si="3"/>
        <v>360.59100000000007</v>
      </c>
    </row>
    <row r="19" spans="1:19" x14ac:dyDescent="0.25">
      <c r="A19" s="620" t="s">
        <v>911</v>
      </c>
      <c r="B19" s="201">
        <v>59171</v>
      </c>
      <c r="C19" s="646" t="s">
        <v>1145</v>
      </c>
      <c r="D19" s="564">
        <v>32024</v>
      </c>
      <c r="E19" s="202">
        <v>45</v>
      </c>
      <c r="F19" s="203">
        <v>1200</v>
      </c>
      <c r="G19" s="204">
        <v>600</v>
      </c>
      <c r="H19" s="205">
        <v>50</v>
      </c>
      <c r="I19" s="206">
        <v>12</v>
      </c>
      <c r="J19" s="207">
        <f t="shared" si="0"/>
        <v>8.64</v>
      </c>
      <c r="K19" s="208">
        <f t="shared" si="1"/>
        <v>0.432</v>
      </c>
      <c r="L19" s="209">
        <v>16.000000000000004</v>
      </c>
      <c r="M19" s="210">
        <f t="shared" si="4"/>
        <v>6.9120000000000017</v>
      </c>
      <c r="N19" s="211" t="s">
        <v>907</v>
      </c>
      <c r="O19" s="217" t="s">
        <v>12</v>
      </c>
      <c r="P19" s="213">
        <f t="shared" si="2"/>
        <v>76.032000000000025</v>
      </c>
      <c r="Q19" s="214">
        <f t="shared" si="6"/>
        <v>875.6748</v>
      </c>
      <c r="R19" s="215">
        <f>IF($R$6="РОЗДРІБ",VLOOKUP($A$19,'[1]загальний прайс'!$B$4:$F$91,3,0),IF($R$6="КАТЕГОРІЯ - А",VLOOKUP($A$19,'[1]загальний прайс'!$B$4:$F$991,4,0),IF($R$6="СТАТУСНИЙ ОБʼЄКТ",VLOOKUP($A$19,'[1]загальний прайс'!$B$4:$F$991,5,0),"-")))</f>
        <v>2027.0250000000001</v>
      </c>
      <c r="S19" s="216">
        <f t="shared" si="3"/>
        <v>101.35124999999999</v>
      </c>
    </row>
    <row r="20" spans="1:19" x14ac:dyDescent="0.25">
      <c r="A20" s="618"/>
      <c r="B20" s="166">
        <v>59177</v>
      </c>
      <c r="C20" s="647"/>
      <c r="D20" s="567">
        <v>32030</v>
      </c>
      <c r="E20" s="167">
        <v>45</v>
      </c>
      <c r="F20" s="168">
        <v>1200</v>
      </c>
      <c r="G20" s="169">
        <v>600</v>
      </c>
      <c r="H20" s="170">
        <v>100</v>
      </c>
      <c r="I20" s="171">
        <v>6</v>
      </c>
      <c r="J20" s="172">
        <f t="shared" si="0"/>
        <v>4.32</v>
      </c>
      <c r="K20" s="173">
        <f t="shared" si="1"/>
        <v>0.432</v>
      </c>
      <c r="L20" s="174">
        <v>16.000000000000004</v>
      </c>
      <c r="M20" s="175">
        <f t="shared" si="4"/>
        <v>6.9120000000000017</v>
      </c>
      <c r="N20" s="176" t="s">
        <v>907</v>
      </c>
      <c r="O20" s="185" t="s">
        <v>12</v>
      </c>
      <c r="P20" s="178">
        <f t="shared" si="2"/>
        <v>76.032000000000025</v>
      </c>
      <c r="Q20" s="179">
        <f t="shared" si="6"/>
        <v>875.6748</v>
      </c>
      <c r="R20" s="182">
        <f>IF($R$6="РОЗДРІБ",VLOOKUP($A$19,'[1]загальний прайс'!$B$4:$F$91,3,0),IF($R$6="КАТЕГОРІЯ - А",VLOOKUP($A$19,'[1]загальний прайс'!$B$4:$F$991,4,0),IF($R$6="СТАТУСНИЙ ОБʼЄКТ",VLOOKUP($A$19,'[1]загальний прайс'!$B$4:$F$991,5,0),"-")))</f>
        <v>2027.0250000000001</v>
      </c>
      <c r="S20" s="180">
        <f t="shared" si="3"/>
        <v>202.70249999999999</v>
      </c>
    </row>
    <row r="21" spans="1:19" ht="16.5" thickBot="1" x14ac:dyDescent="0.3">
      <c r="A21" s="618"/>
      <c r="B21" s="218">
        <v>59183</v>
      </c>
      <c r="C21" s="648"/>
      <c r="D21" s="569">
        <v>32031</v>
      </c>
      <c r="E21" s="219">
        <v>45</v>
      </c>
      <c r="F21" s="220">
        <v>1200</v>
      </c>
      <c r="G21" s="221">
        <v>600</v>
      </c>
      <c r="H21" s="222">
        <v>150</v>
      </c>
      <c r="I21" s="223">
        <v>4</v>
      </c>
      <c r="J21" s="224">
        <f t="shared" si="0"/>
        <v>2.88</v>
      </c>
      <c r="K21" s="225">
        <f t="shared" si="1"/>
        <v>0.432</v>
      </c>
      <c r="L21" s="226">
        <v>16</v>
      </c>
      <c r="M21" s="227">
        <f t="shared" si="4"/>
        <v>6.9119999999999999</v>
      </c>
      <c r="N21" s="228" t="s">
        <v>909</v>
      </c>
      <c r="O21" s="229">
        <v>228.096</v>
      </c>
      <c r="P21" s="197">
        <f t="shared" si="2"/>
        <v>76.031999999999996</v>
      </c>
      <c r="Q21" s="198">
        <f t="shared" si="6"/>
        <v>875.6748</v>
      </c>
      <c r="R21" s="199">
        <f>IF($R$6="РОЗДРІБ",VLOOKUP($A$19,'[1]загальний прайс'!$B$4:$F$91,3,0),IF($R$6="КАТЕГОРІЯ - А",VLOOKUP($A$19,'[1]загальний прайс'!$B$4:$F$991,4,0),IF($R$6="СТАТУСНИЙ ОБʼЄКТ",VLOOKUP($A$19,'[1]загальний прайс'!$B$4:$F$991,5,0),"-")))</f>
        <v>2027.0250000000001</v>
      </c>
      <c r="S21" s="200">
        <f t="shared" si="3"/>
        <v>304.05375000000004</v>
      </c>
    </row>
    <row r="22" spans="1:19" x14ac:dyDescent="0.25">
      <c r="A22" s="620" t="s">
        <v>912</v>
      </c>
      <c r="B22" s="150">
        <v>59167</v>
      </c>
      <c r="C22" s="644" t="s">
        <v>1146</v>
      </c>
      <c r="D22" s="533">
        <v>32021</v>
      </c>
      <c r="E22" s="151">
        <v>43</v>
      </c>
      <c r="F22" s="152">
        <v>1200</v>
      </c>
      <c r="G22" s="153">
        <v>600</v>
      </c>
      <c r="H22" s="154">
        <v>50</v>
      </c>
      <c r="I22" s="155">
        <v>8</v>
      </c>
      <c r="J22" s="156">
        <v>5.76</v>
      </c>
      <c r="K22" s="157">
        <v>0.28799999999999998</v>
      </c>
      <c r="L22" s="158">
        <v>24</v>
      </c>
      <c r="M22" s="230">
        <f t="shared" si="4"/>
        <v>6.911999999999999</v>
      </c>
      <c r="N22" s="160" t="s">
        <v>907</v>
      </c>
      <c r="O22" s="231" t="s">
        <v>12</v>
      </c>
      <c r="P22" s="162">
        <f t="shared" si="2"/>
        <v>76.031999999999982</v>
      </c>
      <c r="Q22" s="163">
        <f t="shared" si="6"/>
        <v>669.60432000000003</v>
      </c>
      <c r="R22" s="164">
        <f>IF($R$6="РОЗДРІБ",VLOOKUP($A$22,'[1]загальний прайс'!$B$4:$F$91,3,0),IF($R$6="КАТЕГОРІЯ - А",VLOOKUP($A$22,'[1]загальний прайс'!$B$4:$F$991,4,0),IF($R$6="СТАТУСНИЙ ОБʼЄКТ",VLOOKUP($A$22,'[1]загальний прайс'!$B$4:$F$991,5,0),"-")))</f>
        <v>2325.0150000000003</v>
      </c>
      <c r="S22" s="165">
        <f t="shared" si="3"/>
        <v>116.25075000000001</v>
      </c>
    </row>
    <row r="23" spans="1:19" x14ac:dyDescent="0.25">
      <c r="A23" s="618"/>
      <c r="B23" s="166">
        <v>59169</v>
      </c>
      <c r="C23" s="644"/>
      <c r="D23" s="534">
        <v>15497</v>
      </c>
      <c r="E23" s="167">
        <v>43</v>
      </c>
      <c r="F23" s="168">
        <v>1200</v>
      </c>
      <c r="G23" s="169">
        <v>600</v>
      </c>
      <c r="H23" s="170">
        <v>100</v>
      </c>
      <c r="I23" s="171">
        <v>4</v>
      </c>
      <c r="J23" s="172">
        <v>2.88</v>
      </c>
      <c r="K23" s="173">
        <v>0.28799999999999998</v>
      </c>
      <c r="L23" s="174">
        <v>24</v>
      </c>
      <c r="M23" s="175">
        <f t="shared" si="4"/>
        <v>6.911999999999999</v>
      </c>
      <c r="N23" s="176" t="s">
        <v>907</v>
      </c>
      <c r="O23" s="185" t="s">
        <v>12</v>
      </c>
      <c r="P23" s="178">
        <f t="shared" si="2"/>
        <v>76.031999999999982</v>
      </c>
      <c r="Q23" s="179">
        <f t="shared" si="6"/>
        <v>669.60432000000003</v>
      </c>
      <c r="R23" s="182">
        <f>IF($R$6="РОЗДРІБ",VLOOKUP($A$22,'[1]загальний прайс'!$B$4:$F$91,3,0),IF($R$6="КАТЕГОРІЯ - А",VLOOKUP($A$22,'[1]загальний прайс'!$B$4:$F$991,4,0),IF($R$6="СТАТУСНИЙ ОБʼЄКТ",VLOOKUP($A$22,'[1]загальний прайс'!$B$4:$F$991,5,0),"-")))</f>
        <v>2325.0150000000003</v>
      </c>
      <c r="S23" s="180">
        <f t="shared" si="3"/>
        <v>232.50150000000002</v>
      </c>
    </row>
    <row r="24" spans="1:19" ht="16.5" thickBot="1" x14ac:dyDescent="0.3">
      <c r="A24" s="619"/>
      <c r="B24" s="218">
        <v>59170</v>
      </c>
      <c r="C24" s="645"/>
      <c r="D24" s="535">
        <v>32022</v>
      </c>
      <c r="E24" s="219">
        <v>43</v>
      </c>
      <c r="F24" s="220">
        <v>1200</v>
      </c>
      <c r="G24" s="221">
        <v>600</v>
      </c>
      <c r="H24" s="222">
        <v>150</v>
      </c>
      <c r="I24" s="223">
        <v>4</v>
      </c>
      <c r="J24" s="224">
        <f>F24*G24*I24/1000000</f>
        <v>2.88</v>
      </c>
      <c r="K24" s="225">
        <f>J24*H24/1000</f>
        <v>0.432</v>
      </c>
      <c r="L24" s="142">
        <v>16</v>
      </c>
      <c r="M24" s="143">
        <f t="shared" si="4"/>
        <v>6.9119999999999999</v>
      </c>
      <c r="N24" s="228" t="s">
        <v>909</v>
      </c>
      <c r="O24" s="229">
        <v>255.744</v>
      </c>
      <c r="P24" s="197">
        <f t="shared" si="2"/>
        <v>76.031999999999996</v>
      </c>
      <c r="Q24" s="198">
        <f t="shared" si="6"/>
        <v>1004.4064800000001</v>
      </c>
      <c r="R24" s="199">
        <f>IF($R$6="РОЗДРІБ",VLOOKUP($A$22,'[1]загальний прайс'!$B$4:$F$91,3,0),IF($R$6="КАТЕГОРІЯ - А",VLOOKUP($A$22,'[1]загальний прайс'!$B$4:$F$991,4,0),IF($R$6="СТАТУСНИЙ ОБʼЄКТ",VLOOKUP($A$22,'[1]загальний прайс'!$B$4:$F$991,5,0),"-")))</f>
        <v>2325.0150000000003</v>
      </c>
      <c r="S24" s="200">
        <f t="shared" si="3"/>
        <v>348.75225000000006</v>
      </c>
    </row>
    <row r="25" spans="1:19" x14ac:dyDescent="0.25">
      <c r="A25" s="624" t="s">
        <v>913</v>
      </c>
      <c r="B25" s="201">
        <v>59189</v>
      </c>
      <c r="C25" s="649" t="s">
        <v>1147</v>
      </c>
      <c r="D25" s="541">
        <v>32054</v>
      </c>
      <c r="E25" s="514">
        <v>36</v>
      </c>
      <c r="F25" s="239">
        <v>1200</v>
      </c>
      <c r="G25" s="121">
        <v>600</v>
      </c>
      <c r="H25" s="240">
        <v>50</v>
      </c>
      <c r="I25" s="241">
        <v>12</v>
      </c>
      <c r="J25" s="124">
        <f t="shared" ref="J25:J41" si="7">F25*G25*I25/1000000</f>
        <v>8.64</v>
      </c>
      <c r="K25" s="125">
        <f t="shared" ref="K25:K41" si="8">H25*J25/1000</f>
        <v>0.432</v>
      </c>
      <c r="L25" s="123">
        <v>16</v>
      </c>
      <c r="M25" s="242">
        <f>L25*K25</f>
        <v>6.9119999999999999</v>
      </c>
      <c r="N25" s="243" t="s">
        <v>909</v>
      </c>
      <c r="O25" s="244">
        <v>283.392</v>
      </c>
      <c r="P25" s="245">
        <f>M25*11</f>
        <v>76.031999999999996</v>
      </c>
      <c r="Q25" s="246">
        <f>IFERROR(R25*K25,"-")</f>
        <v>725.48783999999989</v>
      </c>
      <c r="R25" s="413">
        <v>1679.37</v>
      </c>
      <c r="S25" s="133">
        <f>IFERROR(Q25/J25,"-")</f>
        <v>83.968499999999977</v>
      </c>
    </row>
    <row r="26" spans="1:19" x14ac:dyDescent="0.25">
      <c r="A26" s="625"/>
      <c r="B26" s="166">
        <v>59194</v>
      </c>
      <c r="C26" s="650"/>
      <c r="D26" s="534">
        <v>32055</v>
      </c>
      <c r="E26" s="303">
        <v>36</v>
      </c>
      <c r="F26" s="247">
        <v>1200</v>
      </c>
      <c r="G26" s="169">
        <v>600</v>
      </c>
      <c r="H26" s="248">
        <v>100</v>
      </c>
      <c r="I26" s="249">
        <v>6</v>
      </c>
      <c r="J26" s="172">
        <f t="shared" si="7"/>
        <v>4.32</v>
      </c>
      <c r="K26" s="173">
        <f t="shared" si="8"/>
        <v>0.432</v>
      </c>
      <c r="L26" s="171">
        <v>16</v>
      </c>
      <c r="M26" s="250">
        <f t="shared" ref="M26:M27" si="9">L26*K26</f>
        <v>6.9119999999999999</v>
      </c>
      <c r="N26" s="251" t="s">
        <v>909</v>
      </c>
      <c r="O26" s="252">
        <v>283.392</v>
      </c>
      <c r="P26" s="184">
        <f t="shared" ref="P26:P27" si="10">M26*11</f>
        <v>76.031999999999996</v>
      </c>
      <c r="Q26" s="253">
        <f t="shared" ref="Q26:Q44" si="11">IFERROR(R26*K26,"-")</f>
        <v>725.48783999999989</v>
      </c>
      <c r="R26" s="254">
        <v>1679.37</v>
      </c>
      <c r="S26" s="255">
        <f t="shared" ref="S26:S46" si="12">IFERROR(Q26/J26,"-")</f>
        <v>167.93699999999995</v>
      </c>
    </row>
    <row r="27" spans="1:19" ht="16.5" thickBot="1" x14ac:dyDescent="0.3">
      <c r="A27" s="626"/>
      <c r="B27" s="218">
        <v>59200</v>
      </c>
      <c r="C27" s="642"/>
      <c r="D27" s="542">
        <v>32059</v>
      </c>
      <c r="E27" s="307">
        <v>36</v>
      </c>
      <c r="F27" s="279">
        <v>1200</v>
      </c>
      <c r="G27" s="221">
        <v>600</v>
      </c>
      <c r="H27" s="317">
        <v>150</v>
      </c>
      <c r="I27" s="281">
        <v>4</v>
      </c>
      <c r="J27" s="224">
        <f t="shared" si="7"/>
        <v>2.88</v>
      </c>
      <c r="K27" s="225">
        <f t="shared" si="8"/>
        <v>0.432</v>
      </c>
      <c r="L27" s="223">
        <v>16</v>
      </c>
      <c r="M27" s="282">
        <f t="shared" si="9"/>
        <v>6.9119999999999999</v>
      </c>
      <c r="N27" s="283" t="s">
        <v>909</v>
      </c>
      <c r="O27" s="284">
        <v>283.392</v>
      </c>
      <c r="P27" s="285">
        <f t="shared" si="10"/>
        <v>76.031999999999996</v>
      </c>
      <c r="Q27" s="539">
        <f t="shared" si="11"/>
        <v>725.48783999999989</v>
      </c>
      <c r="R27" s="287">
        <v>1679.37</v>
      </c>
      <c r="S27" s="540">
        <f t="shared" si="12"/>
        <v>251.90549999999996</v>
      </c>
    </row>
    <row r="28" spans="1:19" x14ac:dyDescent="0.25">
      <c r="A28" s="621" t="s">
        <v>914</v>
      </c>
      <c r="B28" s="260">
        <v>59206</v>
      </c>
      <c r="C28" s="651" t="s">
        <v>1148</v>
      </c>
      <c r="D28" s="548">
        <v>32061</v>
      </c>
      <c r="E28" s="516">
        <v>75</v>
      </c>
      <c r="F28" s="261">
        <v>1200</v>
      </c>
      <c r="G28" s="153">
        <v>600</v>
      </c>
      <c r="H28" s="262">
        <v>50</v>
      </c>
      <c r="I28" s="536">
        <v>6</v>
      </c>
      <c r="J28" s="537">
        <f t="shared" si="7"/>
        <v>4.32</v>
      </c>
      <c r="K28" s="538">
        <f t="shared" si="8"/>
        <v>0.216</v>
      </c>
      <c r="L28" s="263">
        <v>32.000000000000007</v>
      </c>
      <c r="M28" s="264">
        <f>L28*K28</f>
        <v>6.9120000000000017</v>
      </c>
      <c r="N28" s="265" t="s">
        <v>907</v>
      </c>
      <c r="O28" s="266" t="s">
        <v>12</v>
      </c>
      <c r="P28" s="267">
        <f>M28*11</f>
        <v>76.032000000000025</v>
      </c>
      <c r="Q28" s="268">
        <f t="shared" si="11"/>
        <v>699.54192</v>
      </c>
      <c r="R28" s="269">
        <v>3238.62</v>
      </c>
      <c r="S28" s="165">
        <f t="shared" si="12"/>
        <v>161.93099999999998</v>
      </c>
    </row>
    <row r="29" spans="1:19" x14ac:dyDescent="0.25">
      <c r="A29" s="622"/>
      <c r="B29" s="552">
        <v>59207</v>
      </c>
      <c r="C29" s="652"/>
      <c r="D29" s="534">
        <v>15762</v>
      </c>
      <c r="E29" s="303">
        <v>75</v>
      </c>
      <c r="F29" s="247">
        <v>1200</v>
      </c>
      <c r="G29" s="169">
        <v>600</v>
      </c>
      <c r="H29" s="270">
        <v>60</v>
      </c>
      <c r="I29" s="271">
        <v>5</v>
      </c>
      <c r="J29" s="183">
        <f t="shared" si="7"/>
        <v>3.6</v>
      </c>
      <c r="K29" s="272">
        <f t="shared" si="8"/>
        <v>0.216</v>
      </c>
      <c r="L29" s="249">
        <v>32.000000000000007</v>
      </c>
      <c r="M29" s="250">
        <f t="shared" ref="M29:M38" si="13">L29*K29</f>
        <v>6.9120000000000017</v>
      </c>
      <c r="N29" s="251" t="s">
        <v>909</v>
      </c>
      <c r="O29" s="252">
        <v>138.24000000000004</v>
      </c>
      <c r="P29" s="184">
        <f>M29*11</f>
        <v>76.032000000000025</v>
      </c>
      <c r="Q29" s="273">
        <f t="shared" si="11"/>
        <v>699.54192</v>
      </c>
      <c r="R29" s="269">
        <v>3238.62</v>
      </c>
      <c r="S29" s="180">
        <f t="shared" si="12"/>
        <v>194.31719999999999</v>
      </c>
    </row>
    <row r="30" spans="1:19" x14ac:dyDescent="0.25">
      <c r="A30" s="622"/>
      <c r="B30" s="260">
        <v>59208</v>
      </c>
      <c r="C30" s="652"/>
      <c r="D30" s="553">
        <v>32089</v>
      </c>
      <c r="E30" s="515">
        <v>75</v>
      </c>
      <c r="F30" s="247">
        <v>1200</v>
      </c>
      <c r="G30" s="169">
        <v>600</v>
      </c>
      <c r="H30" s="270">
        <v>70</v>
      </c>
      <c r="I30" s="271">
        <v>4</v>
      </c>
      <c r="J30" s="183">
        <f t="shared" si="7"/>
        <v>2.88</v>
      </c>
      <c r="K30" s="272">
        <f t="shared" si="8"/>
        <v>0.2016</v>
      </c>
      <c r="L30" s="249">
        <v>32</v>
      </c>
      <c r="M30" s="250">
        <f t="shared" si="13"/>
        <v>6.4512</v>
      </c>
      <c r="N30" s="251" t="s">
        <v>909</v>
      </c>
      <c r="O30" s="252">
        <v>135.4752</v>
      </c>
      <c r="P30" s="184">
        <f t="shared" ref="P30:P38" si="14">M30*11</f>
        <v>70.963200000000001</v>
      </c>
      <c r="Q30" s="273">
        <f t="shared" si="11"/>
        <v>652.90579200000002</v>
      </c>
      <c r="R30" s="269">
        <v>3238.62</v>
      </c>
      <c r="S30" s="180">
        <f t="shared" si="12"/>
        <v>226.70340000000002</v>
      </c>
    </row>
    <row r="31" spans="1:19" x14ac:dyDescent="0.25">
      <c r="A31" s="622"/>
      <c r="B31" s="274">
        <v>59209</v>
      </c>
      <c r="C31" s="652"/>
      <c r="D31" s="550">
        <v>32090</v>
      </c>
      <c r="E31" s="303">
        <v>75</v>
      </c>
      <c r="F31" s="247">
        <v>1200</v>
      </c>
      <c r="G31" s="169">
        <v>600</v>
      </c>
      <c r="H31" s="270">
        <v>80</v>
      </c>
      <c r="I31" s="271">
        <v>5</v>
      </c>
      <c r="J31" s="183">
        <f t="shared" si="7"/>
        <v>3.6</v>
      </c>
      <c r="K31" s="272">
        <f t="shared" si="8"/>
        <v>0.28799999999999998</v>
      </c>
      <c r="L31" s="249">
        <v>24</v>
      </c>
      <c r="M31" s="250">
        <f t="shared" si="13"/>
        <v>6.911999999999999</v>
      </c>
      <c r="N31" s="251" t="s">
        <v>909</v>
      </c>
      <c r="O31" s="252">
        <v>138.23999999999998</v>
      </c>
      <c r="P31" s="184">
        <f t="shared" si="14"/>
        <v>76.031999999999982</v>
      </c>
      <c r="Q31" s="273">
        <f t="shared" si="11"/>
        <v>932.72255999999993</v>
      </c>
      <c r="R31" s="269">
        <v>3238.62</v>
      </c>
      <c r="S31" s="180">
        <f t="shared" si="12"/>
        <v>259.08959999999996</v>
      </c>
    </row>
    <row r="32" spans="1:19" x14ac:dyDescent="0.25">
      <c r="A32" s="622"/>
      <c r="B32" s="274">
        <v>59210</v>
      </c>
      <c r="C32" s="652"/>
      <c r="D32" s="550">
        <v>32092</v>
      </c>
      <c r="E32" s="303">
        <v>75</v>
      </c>
      <c r="F32" s="247">
        <v>1200</v>
      </c>
      <c r="G32" s="169">
        <v>600</v>
      </c>
      <c r="H32" s="270">
        <v>90</v>
      </c>
      <c r="I32" s="271">
        <v>4</v>
      </c>
      <c r="J32" s="183">
        <f t="shared" si="7"/>
        <v>2.88</v>
      </c>
      <c r="K32" s="272">
        <f t="shared" si="8"/>
        <v>0.25919999999999999</v>
      </c>
      <c r="L32" s="249">
        <v>24</v>
      </c>
      <c r="M32" s="250">
        <f t="shared" si="13"/>
        <v>6.2207999999999997</v>
      </c>
      <c r="N32" s="251" t="s">
        <v>909</v>
      </c>
      <c r="O32" s="252">
        <v>136.85759999999999</v>
      </c>
      <c r="P32" s="184">
        <f t="shared" si="14"/>
        <v>68.428799999999995</v>
      </c>
      <c r="Q32" s="273">
        <f t="shared" si="11"/>
        <v>839.45030399999996</v>
      </c>
      <c r="R32" s="269">
        <v>3238.62</v>
      </c>
      <c r="S32" s="180">
        <f t="shared" si="12"/>
        <v>291.47579999999999</v>
      </c>
    </row>
    <row r="33" spans="1:19" x14ac:dyDescent="0.25">
      <c r="A33" s="622"/>
      <c r="B33" s="274">
        <v>59211</v>
      </c>
      <c r="C33" s="652"/>
      <c r="D33" s="550">
        <v>32094</v>
      </c>
      <c r="E33" s="303">
        <v>75</v>
      </c>
      <c r="F33" s="247">
        <v>1200</v>
      </c>
      <c r="G33" s="169">
        <v>600</v>
      </c>
      <c r="H33" s="270">
        <v>100</v>
      </c>
      <c r="I33" s="271">
        <v>3</v>
      </c>
      <c r="J33" s="183">
        <f t="shared" si="7"/>
        <v>2.16</v>
      </c>
      <c r="K33" s="272">
        <f t="shared" si="8"/>
        <v>0.216</v>
      </c>
      <c r="L33" s="256">
        <v>32</v>
      </c>
      <c r="M33" s="250">
        <f t="shared" si="13"/>
        <v>6.9119999999999999</v>
      </c>
      <c r="N33" s="251" t="s">
        <v>907</v>
      </c>
      <c r="O33" s="275" t="s">
        <v>12</v>
      </c>
      <c r="P33" s="184">
        <f t="shared" si="14"/>
        <v>76.031999999999996</v>
      </c>
      <c r="Q33" s="276">
        <f t="shared" si="11"/>
        <v>699.54192</v>
      </c>
      <c r="R33" s="269">
        <v>3238.62</v>
      </c>
      <c r="S33" s="180">
        <f t="shared" si="12"/>
        <v>323.86199999999997</v>
      </c>
    </row>
    <row r="34" spans="1:19" x14ac:dyDescent="0.25">
      <c r="A34" s="622"/>
      <c r="B34" s="274">
        <v>59212</v>
      </c>
      <c r="C34" s="652"/>
      <c r="D34" s="550">
        <v>32095</v>
      </c>
      <c r="E34" s="303">
        <v>75</v>
      </c>
      <c r="F34" s="247">
        <v>1200</v>
      </c>
      <c r="G34" s="169">
        <v>600</v>
      </c>
      <c r="H34" s="270">
        <v>110</v>
      </c>
      <c r="I34" s="271">
        <v>3</v>
      </c>
      <c r="J34" s="183">
        <f t="shared" si="7"/>
        <v>2.16</v>
      </c>
      <c r="K34" s="272">
        <f t="shared" si="8"/>
        <v>0.23760000000000003</v>
      </c>
      <c r="L34" s="277">
        <v>27.999999999999996</v>
      </c>
      <c r="M34" s="250">
        <f t="shared" si="13"/>
        <v>6.6528</v>
      </c>
      <c r="N34" s="251" t="s">
        <v>909</v>
      </c>
      <c r="O34" s="252">
        <v>139.7088</v>
      </c>
      <c r="P34" s="184">
        <f t="shared" si="14"/>
        <v>73.180800000000005</v>
      </c>
      <c r="Q34" s="278">
        <f t="shared" si="11"/>
        <v>769.49611200000004</v>
      </c>
      <c r="R34" s="269">
        <v>3238.62</v>
      </c>
      <c r="S34" s="180">
        <f t="shared" si="12"/>
        <v>356.2482</v>
      </c>
    </row>
    <row r="35" spans="1:19" x14ac:dyDescent="0.25">
      <c r="A35" s="622"/>
      <c r="B35" s="274">
        <v>59213</v>
      </c>
      <c r="C35" s="652"/>
      <c r="D35" s="550">
        <v>15784</v>
      </c>
      <c r="E35" s="303">
        <v>75</v>
      </c>
      <c r="F35" s="247">
        <v>1200</v>
      </c>
      <c r="G35" s="169">
        <v>600</v>
      </c>
      <c r="H35" s="270">
        <v>120</v>
      </c>
      <c r="I35" s="271">
        <v>3</v>
      </c>
      <c r="J35" s="183">
        <f t="shared" si="7"/>
        <v>2.16</v>
      </c>
      <c r="K35" s="272">
        <f t="shared" si="8"/>
        <v>0.25920000000000004</v>
      </c>
      <c r="L35" s="249">
        <v>24</v>
      </c>
      <c r="M35" s="250">
        <f t="shared" si="13"/>
        <v>6.2208000000000006</v>
      </c>
      <c r="N35" s="251" t="s">
        <v>909</v>
      </c>
      <c r="O35" s="252">
        <v>136.85760000000002</v>
      </c>
      <c r="P35" s="184">
        <f t="shared" si="14"/>
        <v>68.42880000000001</v>
      </c>
      <c r="Q35" s="273">
        <f t="shared" si="11"/>
        <v>839.45030400000007</v>
      </c>
      <c r="R35" s="269">
        <v>3238.62</v>
      </c>
      <c r="S35" s="180">
        <f t="shared" si="12"/>
        <v>388.63440000000003</v>
      </c>
    </row>
    <row r="36" spans="1:19" x14ac:dyDescent="0.25">
      <c r="A36" s="622"/>
      <c r="B36" s="274">
        <v>59214</v>
      </c>
      <c r="C36" s="652"/>
      <c r="D36" s="550">
        <v>32097</v>
      </c>
      <c r="E36" s="303">
        <v>75</v>
      </c>
      <c r="F36" s="247">
        <v>1200</v>
      </c>
      <c r="G36" s="169">
        <v>600</v>
      </c>
      <c r="H36" s="270">
        <v>130</v>
      </c>
      <c r="I36" s="271">
        <v>2</v>
      </c>
      <c r="J36" s="183">
        <f t="shared" si="7"/>
        <v>1.44</v>
      </c>
      <c r="K36" s="272">
        <f t="shared" si="8"/>
        <v>0.18719999999999998</v>
      </c>
      <c r="L36" s="249">
        <v>36.000000000000007</v>
      </c>
      <c r="M36" s="250">
        <f t="shared" si="13"/>
        <v>6.7392000000000003</v>
      </c>
      <c r="N36" s="251" t="s">
        <v>909</v>
      </c>
      <c r="O36" s="252">
        <v>134.78399999999999</v>
      </c>
      <c r="P36" s="184">
        <f t="shared" si="14"/>
        <v>74.131200000000007</v>
      </c>
      <c r="Q36" s="273">
        <f t="shared" si="11"/>
        <v>606.26966399999992</v>
      </c>
      <c r="R36" s="269">
        <v>3238.62</v>
      </c>
      <c r="S36" s="180">
        <f t="shared" si="12"/>
        <v>421.02059999999994</v>
      </c>
    </row>
    <row r="37" spans="1:19" x14ac:dyDescent="0.25">
      <c r="A37" s="622"/>
      <c r="B37" s="274">
        <v>59215</v>
      </c>
      <c r="C37" s="652"/>
      <c r="D37" s="550">
        <v>32098</v>
      </c>
      <c r="E37" s="303">
        <v>75</v>
      </c>
      <c r="F37" s="247">
        <v>1200</v>
      </c>
      <c r="G37" s="169">
        <v>600</v>
      </c>
      <c r="H37" s="270">
        <v>140</v>
      </c>
      <c r="I37" s="271">
        <v>2</v>
      </c>
      <c r="J37" s="183">
        <f t="shared" si="7"/>
        <v>1.44</v>
      </c>
      <c r="K37" s="272">
        <f t="shared" si="8"/>
        <v>0.2016</v>
      </c>
      <c r="L37" s="249">
        <v>32</v>
      </c>
      <c r="M37" s="250">
        <f t="shared" si="13"/>
        <v>6.4512</v>
      </c>
      <c r="N37" s="251" t="s">
        <v>909</v>
      </c>
      <c r="O37" s="252">
        <v>135.4752</v>
      </c>
      <c r="P37" s="184">
        <f t="shared" si="14"/>
        <v>70.963200000000001</v>
      </c>
      <c r="Q37" s="273">
        <f t="shared" si="11"/>
        <v>652.90579200000002</v>
      </c>
      <c r="R37" s="269">
        <v>3238.62</v>
      </c>
      <c r="S37" s="180">
        <f t="shared" si="12"/>
        <v>453.40680000000003</v>
      </c>
    </row>
    <row r="38" spans="1:19" ht="16.5" thickBot="1" x14ac:dyDescent="0.3">
      <c r="A38" s="623"/>
      <c r="B38" s="543">
        <v>59216</v>
      </c>
      <c r="C38" s="652"/>
      <c r="D38" s="551">
        <v>32165</v>
      </c>
      <c r="E38" s="307">
        <v>75</v>
      </c>
      <c r="F38" s="279">
        <v>1200</v>
      </c>
      <c r="G38" s="221">
        <v>600</v>
      </c>
      <c r="H38" s="280">
        <v>150</v>
      </c>
      <c r="I38" s="544">
        <v>2</v>
      </c>
      <c r="J38" s="545">
        <f t="shared" si="7"/>
        <v>1.44</v>
      </c>
      <c r="K38" s="546">
        <f t="shared" si="8"/>
        <v>0.216</v>
      </c>
      <c r="L38" s="281">
        <v>32</v>
      </c>
      <c r="M38" s="282">
        <f t="shared" si="13"/>
        <v>6.9119999999999999</v>
      </c>
      <c r="N38" s="283" t="s">
        <v>909</v>
      </c>
      <c r="O38" s="284">
        <v>138.24</v>
      </c>
      <c r="P38" s="285">
        <f t="shared" si="14"/>
        <v>76.031999999999996</v>
      </c>
      <c r="Q38" s="286">
        <f t="shared" si="11"/>
        <v>699.54192</v>
      </c>
      <c r="R38" s="547">
        <v>3238.62</v>
      </c>
      <c r="S38" s="200">
        <f t="shared" si="12"/>
        <v>485.79300000000001</v>
      </c>
    </row>
    <row r="39" spans="1:19" x14ac:dyDescent="0.25">
      <c r="A39" s="618" t="s">
        <v>915</v>
      </c>
      <c r="B39" s="150">
        <v>59238</v>
      </c>
      <c r="C39" s="646" t="s">
        <v>1149</v>
      </c>
      <c r="D39" s="533">
        <v>32169</v>
      </c>
      <c r="E39" s="516">
        <v>75</v>
      </c>
      <c r="F39" s="261">
        <v>1200</v>
      </c>
      <c r="G39" s="153">
        <v>600</v>
      </c>
      <c r="H39" s="288">
        <v>50</v>
      </c>
      <c r="I39" s="263">
        <v>6</v>
      </c>
      <c r="J39" s="156">
        <f t="shared" si="7"/>
        <v>4.32</v>
      </c>
      <c r="K39" s="157">
        <f t="shared" si="8"/>
        <v>0.216</v>
      </c>
      <c r="L39" s="155">
        <v>32.000000000000007</v>
      </c>
      <c r="M39" s="264">
        <f>L39*K39</f>
        <v>6.9120000000000017</v>
      </c>
      <c r="N39" s="265" t="s">
        <v>907</v>
      </c>
      <c r="O39" s="266" t="s">
        <v>12</v>
      </c>
      <c r="P39" s="267">
        <f>M39*11</f>
        <v>76.032000000000025</v>
      </c>
      <c r="Q39" s="268">
        <f t="shared" si="11"/>
        <v>783.11880000000008</v>
      </c>
      <c r="R39" s="269">
        <v>3625.55</v>
      </c>
      <c r="S39" s="165">
        <f t="shared" si="12"/>
        <v>181.2775</v>
      </c>
    </row>
    <row r="40" spans="1:19" x14ac:dyDescent="0.25">
      <c r="A40" s="618"/>
      <c r="B40" s="166">
        <v>59243</v>
      </c>
      <c r="C40" s="652"/>
      <c r="D40" s="534">
        <v>32188</v>
      </c>
      <c r="E40" s="303">
        <v>75</v>
      </c>
      <c r="F40" s="247">
        <v>1200</v>
      </c>
      <c r="G40" s="169">
        <v>600</v>
      </c>
      <c r="H40" s="248">
        <v>100</v>
      </c>
      <c r="I40" s="249">
        <v>3</v>
      </c>
      <c r="J40" s="172">
        <f t="shared" si="7"/>
        <v>2.16</v>
      </c>
      <c r="K40" s="173">
        <f t="shared" si="8"/>
        <v>0.216</v>
      </c>
      <c r="L40" s="171">
        <v>32</v>
      </c>
      <c r="M40" s="250">
        <f t="shared" ref="M40:M41" si="15">L40*K40</f>
        <v>6.9119999999999999</v>
      </c>
      <c r="N40" s="251" t="s">
        <v>907</v>
      </c>
      <c r="O40" s="275" t="s">
        <v>12</v>
      </c>
      <c r="P40" s="184">
        <f t="shared" ref="P40:P41" si="16">M40*11</f>
        <v>76.031999999999996</v>
      </c>
      <c r="Q40" s="273">
        <f t="shared" si="11"/>
        <v>783.11880000000008</v>
      </c>
      <c r="R40" s="269">
        <v>3625.55</v>
      </c>
      <c r="S40" s="290">
        <f t="shared" si="12"/>
        <v>362.55500000000001</v>
      </c>
    </row>
    <row r="41" spans="1:19" ht="16.5" thickBot="1" x14ac:dyDescent="0.3">
      <c r="A41" s="618"/>
      <c r="B41" s="166">
        <v>59249</v>
      </c>
      <c r="C41" s="652"/>
      <c r="D41" s="534">
        <v>16237</v>
      </c>
      <c r="E41" s="303">
        <v>75</v>
      </c>
      <c r="F41" s="247">
        <v>1200</v>
      </c>
      <c r="G41" s="169">
        <v>600</v>
      </c>
      <c r="H41" s="248">
        <v>150</v>
      </c>
      <c r="I41" s="249">
        <v>2</v>
      </c>
      <c r="J41" s="172">
        <f t="shared" si="7"/>
        <v>1.44</v>
      </c>
      <c r="K41" s="173">
        <f t="shared" si="8"/>
        <v>0.216</v>
      </c>
      <c r="L41" s="171">
        <v>32</v>
      </c>
      <c r="M41" s="250">
        <f t="shared" si="15"/>
        <v>6.9119999999999999</v>
      </c>
      <c r="N41" s="251" t="s">
        <v>909</v>
      </c>
      <c r="O41" s="252">
        <v>138.24</v>
      </c>
      <c r="P41" s="184">
        <f t="shared" si="16"/>
        <v>76.031999999999996</v>
      </c>
      <c r="Q41" s="273">
        <f t="shared" si="11"/>
        <v>783.11880000000008</v>
      </c>
      <c r="R41" s="269">
        <v>3625.55</v>
      </c>
      <c r="S41" s="290">
        <f t="shared" si="12"/>
        <v>543.8325000000001</v>
      </c>
    </row>
    <row r="42" spans="1:19" x14ac:dyDescent="0.25">
      <c r="A42" s="620" t="s">
        <v>916</v>
      </c>
      <c r="B42" s="201">
        <v>59255</v>
      </c>
      <c r="C42" s="653" t="s">
        <v>1150</v>
      </c>
      <c r="D42" s="554">
        <v>16309</v>
      </c>
      <c r="E42" s="296">
        <v>80</v>
      </c>
      <c r="F42" s="203">
        <v>1200</v>
      </c>
      <c r="G42" s="204">
        <v>600</v>
      </c>
      <c r="H42" s="205">
        <v>50</v>
      </c>
      <c r="I42" s="206">
        <v>6</v>
      </c>
      <c r="J42" s="207">
        <v>4.32</v>
      </c>
      <c r="K42" s="297">
        <v>0.216</v>
      </c>
      <c r="L42" s="206">
        <v>32.000000000000007</v>
      </c>
      <c r="M42" s="297">
        <v>6.9120000000000017</v>
      </c>
      <c r="N42" s="298" t="s">
        <v>907</v>
      </c>
      <c r="O42" s="299" t="s">
        <v>12</v>
      </c>
      <c r="P42" s="300">
        <v>76.032000000000025</v>
      </c>
      <c r="Q42" s="301">
        <f t="shared" si="11"/>
        <v>726.98472000000004</v>
      </c>
      <c r="R42" s="411">
        <v>3365.67</v>
      </c>
      <c r="S42" s="302">
        <f t="shared" si="12"/>
        <v>168.2835</v>
      </c>
    </row>
    <row r="43" spans="1:19" x14ac:dyDescent="0.25">
      <c r="A43" s="618"/>
      <c r="B43" s="166">
        <v>59260</v>
      </c>
      <c r="C43" s="644"/>
      <c r="D43" s="534">
        <v>16620</v>
      </c>
      <c r="E43" s="303">
        <v>80</v>
      </c>
      <c r="F43" s="168">
        <v>1200</v>
      </c>
      <c r="G43" s="169">
        <v>600</v>
      </c>
      <c r="H43" s="170">
        <v>100</v>
      </c>
      <c r="I43" s="171">
        <v>3</v>
      </c>
      <c r="J43" s="172">
        <v>2.16</v>
      </c>
      <c r="K43" s="250">
        <v>0.216</v>
      </c>
      <c r="L43" s="171">
        <v>32</v>
      </c>
      <c r="M43" s="250">
        <v>6.9119999999999999</v>
      </c>
      <c r="N43" s="304" t="s">
        <v>907</v>
      </c>
      <c r="O43" s="305" t="s">
        <v>12</v>
      </c>
      <c r="P43" s="306">
        <v>76.031999999999996</v>
      </c>
      <c r="Q43" s="273">
        <f t="shared" si="11"/>
        <v>726.98472000000004</v>
      </c>
      <c r="R43" s="289">
        <v>3365.67</v>
      </c>
      <c r="S43" s="290">
        <f t="shared" si="12"/>
        <v>336.56700000000001</v>
      </c>
    </row>
    <row r="44" spans="1:19" ht="16.5" thickBot="1" x14ac:dyDescent="0.3">
      <c r="A44" s="619"/>
      <c r="B44" s="218">
        <v>59265</v>
      </c>
      <c r="C44" s="645"/>
      <c r="D44" s="535">
        <v>32256</v>
      </c>
      <c r="E44" s="307">
        <v>80</v>
      </c>
      <c r="F44" s="220">
        <v>1200</v>
      </c>
      <c r="G44" s="221">
        <v>600</v>
      </c>
      <c r="H44" s="222">
        <v>150</v>
      </c>
      <c r="I44" s="223">
        <v>2</v>
      </c>
      <c r="J44" s="224">
        <v>1.44</v>
      </c>
      <c r="K44" s="282">
        <v>0.216</v>
      </c>
      <c r="L44" s="223">
        <v>32</v>
      </c>
      <c r="M44" s="282">
        <v>6.9119999999999999</v>
      </c>
      <c r="N44" s="308" t="s">
        <v>909</v>
      </c>
      <c r="O44" s="309">
        <v>131.328</v>
      </c>
      <c r="P44" s="310">
        <v>76.031999999999996</v>
      </c>
      <c r="Q44" s="286">
        <f t="shared" si="11"/>
        <v>726.98472000000004</v>
      </c>
      <c r="R44" s="311">
        <v>3365.67</v>
      </c>
      <c r="S44" s="312">
        <f t="shared" si="12"/>
        <v>504.85050000000007</v>
      </c>
    </row>
    <row r="45" spans="1:19" x14ac:dyDescent="0.25">
      <c r="A45" s="624" t="s">
        <v>917</v>
      </c>
      <c r="B45" s="150">
        <v>59417</v>
      </c>
      <c r="C45" s="531" t="s">
        <v>1151</v>
      </c>
      <c r="D45" s="554">
        <v>138118</v>
      </c>
      <c r="E45" s="522">
        <v>105</v>
      </c>
      <c r="F45" s="319">
        <v>1200</v>
      </c>
      <c r="G45" s="204">
        <v>600</v>
      </c>
      <c r="H45" s="320">
        <v>50</v>
      </c>
      <c r="I45" s="321">
        <v>6</v>
      </c>
      <c r="J45" s="207">
        <f>F45*G45*I45/1000000</f>
        <v>4.32</v>
      </c>
      <c r="K45" s="208">
        <f>H45*J45/1000</f>
        <v>0.216</v>
      </c>
      <c r="L45" s="206">
        <v>32</v>
      </c>
      <c r="M45" s="297">
        <f t="shared" ref="M45:M46" si="17">L45*K45</f>
        <v>6.9119999999999999</v>
      </c>
      <c r="N45" s="556" t="s">
        <v>907</v>
      </c>
      <c r="O45" s="557" t="s">
        <v>12</v>
      </c>
      <c r="P45" s="323">
        <f t="shared" ref="P45:P46" si="18">M45*11</f>
        <v>76.031999999999996</v>
      </c>
      <c r="Q45" s="301">
        <f>IFERROR(R45*K45,"-")</f>
        <v>918.83591999999999</v>
      </c>
      <c r="R45" s="558">
        <v>4253.87</v>
      </c>
      <c r="S45" s="559">
        <f t="shared" si="12"/>
        <v>212.69349999999997</v>
      </c>
    </row>
    <row r="46" spans="1:19" ht="16.5" thickBot="1" x14ac:dyDescent="0.3">
      <c r="A46" s="626"/>
      <c r="B46" s="218">
        <v>59422</v>
      </c>
      <c r="C46" s="532"/>
      <c r="D46" s="535">
        <v>98838</v>
      </c>
      <c r="E46" s="307">
        <v>105</v>
      </c>
      <c r="F46" s="279">
        <v>1200</v>
      </c>
      <c r="G46" s="221">
        <v>600</v>
      </c>
      <c r="H46" s="317">
        <v>100</v>
      </c>
      <c r="I46" s="281">
        <v>3</v>
      </c>
      <c r="J46" s="224">
        <f>F46*G46*I46/1000000</f>
        <v>2.16</v>
      </c>
      <c r="K46" s="225">
        <f>H46*J46/1000</f>
        <v>0.216</v>
      </c>
      <c r="L46" s="223">
        <v>32</v>
      </c>
      <c r="M46" s="282">
        <f t="shared" si="17"/>
        <v>6.9119999999999999</v>
      </c>
      <c r="N46" s="283" t="s">
        <v>907</v>
      </c>
      <c r="O46" s="560" t="s">
        <v>12</v>
      </c>
      <c r="P46" s="285">
        <f t="shared" si="18"/>
        <v>76.031999999999996</v>
      </c>
      <c r="Q46" s="286">
        <f t="shared" ref="Q46" si="19">IFERROR(R46*K46,"-")</f>
        <v>918.83591999999999</v>
      </c>
      <c r="R46" s="412">
        <v>4253.87</v>
      </c>
      <c r="S46" s="561">
        <f t="shared" si="12"/>
        <v>425.38699999999994</v>
      </c>
    </row>
    <row r="47" spans="1:19" x14ac:dyDescent="0.25">
      <c r="A47" s="630" t="s">
        <v>918</v>
      </c>
      <c r="B47" s="150">
        <v>59433</v>
      </c>
      <c r="C47" s="647" t="s">
        <v>1152</v>
      </c>
      <c r="D47" s="562">
        <v>150031</v>
      </c>
      <c r="E47" s="517">
        <v>110</v>
      </c>
      <c r="F47" s="261">
        <v>1200</v>
      </c>
      <c r="G47" s="153">
        <v>600</v>
      </c>
      <c r="H47" s="288">
        <v>50</v>
      </c>
      <c r="I47" s="263">
        <v>6</v>
      </c>
      <c r="J47" s="156">
        <v>4.32</v>
      </c>
      <c r="K47" s="157">
        <v>0.216</v>
      </c>
      <c r="L47" s="155">
        <v>32</v>
      </c>
      <c r="M47" s="264">
        <v>6.9119999999999999</v>
      </c>
      <c r="N47" s="265" t="s">
        <v>907</v>
      </c>
      <c r="O47" s="266" t="s">
        <v>919</v>
      </c>
      <c r="P47" s="267">
        <v>76.031999999999996</v>
      </c>
      <c r="Q47" s="268">
        <f t="shared" ref="Q47:Q58" si="20">R47*K47</f>
        <v>931.80888000000004</v>
      </c>
      <c r="R47" s="313">
        <v>4313.93</v>
      </c>
      <c r="S47" s="315">
        <f t="shared" ref="S47:S93" si="21">IFERROR(Q47/J47,"-")</f>
        <v>215.69649999999999</v>
      </c>
    </row>
    <row r="48" spans="1:19" x14ac:dyDescent="0.25">
      <c r="A48" s="630"/>
      <c r="B48" s="166">
        <v>59434</v>
      </c>
      <c r="C48" s="647"/>
      <c r="D48" s="555">
        <v>20017</v>
      </c>
      <c r="E48" s="303">
        <v>110</v>
      </c>
      <c r="F48" s="247">
        <v>1200</v>
      </c>
      <c r="G48" s="169">
        <v>600</v>
      </c>
      <c r="H48" s="248">
        <v>60</v>
      </c>
      <c r="I48" s="249">
        <v>5</v>
      </c>
      <c r="J48" s="172">
        <v>3.6</v>
      </c>
      <c r="K48" s="173">
        <v>0.216</v>
      </c>
      <c r="L48" s="171">
        <v>32</v>
      </c>
      <c r="M48" s="250">
        <v>6.9119999999999999</v>
      </c>
      <c r="N48" s="251" t="s">
        <v>909</v>
      </c>
      <c r="O48" s="252">
        <v>96.768000000000001</v>
      </c>
      <c r="P48" s="184">
        <v>76.031999999999996</v>
      </c>
      <c r="Q48" s="273">
        <f t="shared" si="20"/>
        <v>931.80888000000004</v>
      </c>
      <c r="R48" s="313">
        <v>4313.93</v>
      </c>
      <c r="S48" s="290">
        <f t="shared" si="21"/>
        <v>258.83580000000001</v>
      </c>
    </row>
    <row r="49" spans="1:19" x14ac:dyDescent="0.25">
      <c r="A49" s="630"/>
      <c r="B49" s="166">
        <v>59435</v>
      </c>
      <c r="C49" s="647"/>
      <c r="D49" s="534">
        <v>8122</v>
      </c>
      <c r="E49" s="515">
        <v>110</v>
      </c>
      <c r="F49" s="247">
        <v>1200</v>
      </c>
      <c r="G49" s="169">
        <v>600</v>
      </c>
      <c r="H49" s="248">
        <v>70</v>
      </c>
      <c r="I49" s="249">
        <v>4</v>
      </c>
      <c r="J49" s="172">
        <v>2.88</v>
      </c>
      <c r="K49" s="173">
        <v>0.2016</v>
      </c>
      <c r="L49" s="171">
        <v>32</v>
      </c>
      <c r="M49" s="250">
        <v>6.4512</v>
      </c>
      <c r="N49" s="251" t="s">
        <v>909</v>
      </c>
      <c r="O49" s="252">
        <v>96.768000000000001</v>
      </c>
      <c r="P49" s="184">
        <v>70.963200000000001</v>
      </c>
      <c r="Q49" s="273">
        <f t="shared" si="20"/>
        <v>869.68828800000006</v>
      </c>
      <c r="R49" s="313">
        <v>4313.93</v>
      </c>
      <c r="S49" s="290">
        <f t="shared" si="21"/>
        <v>301.97510000000005</v>
      </c>
    </row>
    <row r="50" spans="1:19" x14ac:dyDescent="0.25">
      <c r="A50" s="630"/>
      <c r="B50" s="166">
        <v>59436</v>
      </c>
      <c r="C50" s="647"/>
      <c r="D50" s="563">
        <v>15551</v>
      </c>
      <c r="E50" s="515">
        <v>110</v>
      </c>
      <c r="F50" s="247">
        <v>1200</v>
      </c>
      <c r="G50" s="169">
        <v>600</v>
      </c>
      <c r="H50" s="248">
        <v>80</v>
      </c>
      <c r="I50" s="249">
        <v>3</v>
      </c>
      <c r="J50" s="172">
        <v>2.16</v>
      </c>
      <c r="K50" s="173">
        <v>0.17280000000000001</v>
      </c>
      <c r="L50" s="171">
        <v>40</v>
      </c>
      <c r="M50" s="250">
        <v>6.9120000000000008</v>
      </c>
      <c r="N50" s="251" t="s">
        <v>909</v>
      </c>
      <c r="O50" s="252">
        <v>96.768000000000015</v>
      </c>
      <c r="P50" s="184">
        <v>76.032000000000011</v>
      </c>
      <c r="Q50" s="273">
        <f t="shared" si="20"/>
        <v>745.44710400000008</v>
      </c>
      <c r="R50" s="313">
        <v>4313.93</v>
      </c>
      <c r="S50" s="290">
        <f t="shared" si="21"/>
        <v>345.11439999999999</v>
      </c>
    </row>
    <row r="51" spans="1:19" x14ac:dyDescent="0.25">
      <c r="A51" s="630"/>
      <c r="B51" s="166">
        <v>59437</v>
      </c>
      <c r="C51" s="647"/>
      <c r="D51" s="534">
        <v>879741</v>
      </c>
      <c r="E51" s="515">
        <v>110</v>
      </c>
      <c r="F51" s="247">
        <v>1200</v>
      </c>
      <c r="G51" s="169">
        <v>600</v>
      </c>
      <c r="H51" s="248">
        <v>90</v>
      </c>
      <c r="I51" s="249">
        <v>3</v>
      </c>
      <c r="J51" s="172">
        <v>2.16</v>
      </c>
      <c r="K51" s="173">
        <v>0.19440000000000002</v>
      </c>
      <c r="L51" s="171">
        <v>32</v>
      </c>
      <c r="M51" s="250">
        <v>6.2208000000000006</v>
      </c>
      <c r="N51" s="251" t="s">
        <v>909</v>
      </c>
      <c r="O51" s="252">
        <v>93.312000000000012</v>
      </c>
      <c r="P51" s="184">
        <v>68.42880000000001</v>
      </c>
      <c r="Q51" s="273">
        <f t="shared" si="20"/>
        <v>838.62799200000018</v>
      </c>
      <c r="R51" s="313">
        <v>4313.93</v>
      </c>
      <c r="S51" s="290">
        <f t="shared" si="21"/>
        <v>388.25370000000004</v>
      </c>
    </row>
    <row r="52" spans="1:19" x14ac:dyDescent="0.25">
      <c r="A52" s="630"/>
      <c r="B52" s="166">
        <v>59438</v>
      </c>
      <c r="C52" s="647"/>
      <c r="D52" s="563">
        <v>53101</v>
      </c>
      <c r="E52" s="515">
        <v>110</v>
      </c>
      <c r="F52" s="247">
        <v>1200</v>
      </c>
      <c r="G52" s="169">
        <v>600</v>
      </c>
      <c r="H52" s="248">
        <v>100</v>
      </c>
      <c r="I52" s="249">
        <v>3</v>
      </c>
      <c r="J52" s="172">
        <v>2.16</v>
      </c>
      <c r="K52" s="173">
        <v>0.216</v>
      </c>
      <c r="L52" s="171">
        <v>32</v>
      </c>
      <c r="M52" s="250">
        <v>6.9119999999999999</v>
      </c>
      <c r="N52" s="251" t="s">
        <v>907</v>
      </c>
      <c r="O52" s="275" t="s">
        <v>12</v>
      </c>
      <c r="P52" s="184">
        <v>76.031999999999996</v>
      </c>
      <c r="Q52" s="273">
        <f t="shared" si="20"/>
        <v>931.80888000000004</v>
      </c>
      <c r="R52" s="313">
        <v>4313.93</v>
      </c>
      <c r="S52" s="290">
        <f t="shared" si="21"/>
        <v>431.39299999999997</v>
      </c>
    </row>
    <row r="53" spans="1:19" x14ac:dyDescent="0.25">
      <c r="A53" s="630"/>
      <c r="B53" s="166">
        <v>59439</v>
      </c>
      <c r="C53" s="647"/>
      <c r="D53" s="534">
        <v>2982</v>
      </c>
      <c r="E53" s="515">
        <v>110</v>
      </c>
      <c r="F53" s="247">
        <v>1200</v>
      </c>
      <c r="G53" s="169">
        <v>600</v>
      </c>
      <c r="H53" s="248">
        <v>110</v>
      </c>
      <c r="I53" s="249">
        <v>3</v>
      </c>
      <c r="J53" s="172">
        <v>2.16</v>
      </c>
      <c r="K53" s="173">
        <v>0.23760000000000003</v>
      </c>
      <c r="L53" s="171">
        <v>28</v>
      </c>
      <c r="M53" s="250">
        <v>6.6528000000000009</v>
      </c>
      <c r="N53" s="251" t="s">
        <v>909</v>
      </c>
      <c r="O53" s="252">
        <v>93.139200000000017</v>
      </c>
      <c r="P53" s="184">
        <v>73.180800000000005</v>
      </c>
      <c r="Q53" s="273">
        <f t="shared" si="20"/>
        <v>1024.9897680000001</v>
      </c>
      <c r="R53" s="313">
        <v>4313.93</v>
      </c>
      <c r="S53" s="290">
        <f t="shared" si="21"/>
        <v>474.53230000000002</v>
      </c>
    </row>
    <row r="54" spans="1:19" x14ac:dyDescent="0.25">
      <c r="A54" s="630"/>
      <c r="B54" s="166">
        <v>59440</v>
      </c>
      <c r="C54" s="647"/>
      <c r="D54" s="563">
        <v>2911</v>
      </c>
      <c r="E54" s="515">
        <v>110</v>
      </c>
      <c r="F54" s="247">
        <v>1200</v>
      </c>
      <c r="G54" s="169">
        <v>600</v>
      </c>
      <c r="H54" s="248">
        <v>120</v>
      </c>
      <c r="I54" s="249">
        <v>2</v>
      </c>
      <c r="J54" s="172">
        <v>1.44</v>
      </c>
      <c r="K54" s="173">
        <v>0.17279999999999998</v>
      </c>
      <c r="L54" s="171">
        <v>40</v>
      </c>
      <c r="M54" s="250">
        <v>6.911999999999999</v>
      </c>
      <c r="N54" s="251" t="s">
        <v>909</v>
      </c>
      <c r="O54" s="252">
        <v>96.767999999999986</v>
      </c>
      <c r="P54" s="184">
        <v>76.031999999999982</v>
      </c>
      <c r="Q54" s="273">
        <f t="shared" si="20"/>
        <v>745.44710399999997</v>
      </c>
      <c r="R54" s="313">
        <v>4313.93</v>
      </c>
      <c r="S54" s="290">
        <f t="shared" si="21"/>
        <v>517.67160000000001</v>
      </c>
    </row>
    <row r="55" spans="1:19" x14ac:dyDescent="0.25">
      <c r="A55" s="630"/>
      <c r="B55" s="166">
        <v>59441</v>
      </c>
      <c r="C55" s="647"/>
      <c r="D55" s="534" t="s">
        <v>1153</v>
      </c>
      <c r="E55" s="515">
        <v>110</v>
      </c>
      <c r="F55" s="247">
        <v>1200</v>
      </c>
      <c r="G55" s="169">
        <v>600</v>
      </c>
      <c r="H55" s="248">
        <v>130</v>
      </c>
      <c r="I55" s="249">
        <v>2</v>
      </c>
      <c r="J55" s="172">
        <v>1.44</v>
      </c>
      <c r="K55" s="173">
        <v>0.18719999999999998</v>
      </c>
      <c r="L55" s="171">
        <v>36</v>
      </c>
      <c r="M55" s="250">
        <v>6.7391999999999994</v>
      </c>
      <c r="N55" s="251" t="s">
        <v>909</v>
      </c>
      <c r="O55" s="252">
        <v>94.348799999999997</v>
      </c>
      <c r="P55" s="184">
        <v>74.131199999999993</v>
      </c>
      <c r="Q55" s="273">
        <f t="shared" si="20"/>
        <v>807.56769599999996</v>
      </c>
      <c r="R55" s="313">
        <v>4313.93</v>
      </c>
      <c r="S55" s="290">
        <f t="shared" si="21"/>
        <v>560.81089999999995</v>
      </c>
    </row>
    <row r="56" spans="1:19" x14ac:dyDescent="0.25">
      <c r="A56" s="630"/>
      <c r="B56" s="166">
        <v>59442</v>
      </c>
      <c r="C56" s="647"/>
      <c r="D56" s="534" t="s">
        <v>1154</v>
      </c>
      <c r="E56" s="515">
        <v>110</v>
      </c>
      <c r="F56" s="247">
        <v>1200</v>
      </c>
      <c r="G56" s="169">
        <v>600</v>
      </c>
      <c r="H56" s="248">
        <v>140</v>
      </c>
      <c r="I56" s="249">
        <v>2</v>
      </c>
      <c r="J56" s="172">
        <v>1.44</v>
      </c>
      <c r="K56" s="173">
        <v>0.2016</v>
      </c>
      <c r="L56" s="171">
        <v>32</v>
      </c>
      <c r="M56" s="250">
        <v>6.4512</v>
      </c>
      <c r="N56" s="251" t="s">
        <v>909</v>
      </c>
      <c r="O56" s="252">
        <v>96.768000000000001</v>
      </c>
      <c r="P56" s="184">
        <v>70.963200000000001</v>
      </c>
      <c r="Q56" s="273">
        <f t="shared" si="20"/>
        <v>869.68828800000006</v>
      </c>
      <c r="R56" s="313">
        <v>4313.93</v>
      </c>
      <c r="S56" s="290">
        <f t="shared" si="21"/>
        <v>603.95020000000011</v>
      </c>
    </row>
    <row r="57" spans="1:19" x14ac:dyDescent="0.25">
      <c r="A57" s="630"/>
      <c r="B57" s="166">
        <v>59443</v>
      </c>
      <c r="C57" s="647"/>
      <c r="D57" s="533">
        <v>10331</v>
      </c>
      <c r="E57" s="515">
        <v>110</v>
      </c>
      <c r="F57" s="247">
        <v>1200</v>
      </c>
      <c r="G57" s="169">
        <v>600</v>
      </c>
      <c r="H57" s="248">
        <v>150</v>
      </c>
      <c r="I57" s="249">
        <v>2</v>
      </c>
      <c r="J57" s="172">
        <v>1.44</v>
      </c>
      <c r="K57" s="173">
        <v>0.216</v>
      </c>
      <c r="L57" s="171">
        <v>32</v>
      </c>
      <c r="M57" s="250">
        <v>6.9119999999999999</v>
      </c>
      <c r="N57" s="251" t="s">
        <v>909</v>
      </c>
      <c r="O57" s="252">
        <v>96.768000000000001</v>
      </c>
      <c r="P57" s="184">
        <v>76.031999999999996</v>
      </c>
      <c r="Q57" s="273">
        <f t="shared" si="20"/>
        <v>931.80888000000004</v>
      </c>
      <c r="R57" s="313">
        <v>4313.93</v>
      </c>
      <c r="S57" s="290">
        <f t="shared" si="21"/>
        <v>647.08950000000004</v>
      </c>
    </row>
    <row r="58" spans="1:19" ht="16.5" thickBot="1" x14ac:dyDescent="0.3">
      <c r="A58" s="631"/>
      <c r="B58" s="316">
        <v>59448</v>
      </c>
      <c r="C58" s="648"/>
      <c r="D58" s="535">
        <v>2962</v>
      </c>
      <c r="E58" s="518">
        <v>110</v>
      </c>
      <c r="F58" s="279">
        <v>1200</v>
      </c>
      <c r="G58" s="221">
        <v>600</v>
      </c>
      <c r="H58" s="317">
        <v>200</v>
      </c>
      <c r="I58" s="281">
        <v>2</v>
      </c>
      <c r="J58" s="224">
        <v>1.44</v>
      </c>
      <c r="K58" s="224">
        <v>0.28799999999999998</v>
      </c>
      <c r="L58" s="318">
        <v>24</v>
      </c>
      <c r="M58" s="282">
        <v>6.911999999999999</v>
      </c>
      <c r="N58" s="283" t="s">
        <v>909</v>
      </c>
      <c r="O58" s="258">
        <v>96.767999999999986</v>
      </c>
      <c r="P58" s="285">
        <v>76.031999999999982</v>
      </c>
      <c r="Q58" s="286">
        <f t="shared" si="20"/>
        <v>1242.41184</v>
      </c>
      <c r="R58" s="313">
        <v>4313.93</v>
      </c>
      <c r="S58" s="312">
        <f t="shared" si="21"/>
        <v>862.78600000000006</v>
      </c>
    </row>
    <row r="59" spans="1:19" x14ac:dyDescent="0.25">
      <c r="A59" s="627" t="s">
        <v>920</v>
      </c>
      <c r="B59" s="201">
        <v>59449</v>
      </c>
      <c r="C59" s="646" t="s">
        <v>1155</v>
      </c>
      <c r="D59" s="533">
        <v>631703</v>
      </c>
      <c r="E59" s="519">
        <v>120</v>
      </c>
      <c r="F59" s="319">
        <v>1200</v>
      </c>
      <c r="G59" s="204">
        <v>600</v>
      </c>
      <c r="H59" s="320">
        <v>50</v>
      </c>
      <c r="I59" s="321">
        <v>4</v>
      </c>
      <c r="J59" s="207">
        <f t="shared" ref="J59:J97" si="22">F59*G59*I59/1000000</f>
        <v>2.88</v>
      </c>
      <c r="K59" s="208">
        <f t="shared" ref="K59:K97" si="23">H59*J59/1000</f>
        <v>0.14399999999999999</v>
      </c>
      <c r="L59" s="206">
        <v>48</v>
      </c>
      <c r="M59" s="297">
        <f t="shared" ref="M59:M83" si="24">L59*K59</f>
        <v>6.911999999999999</v>
      </c>
      <c r="N59" s="298" t="s">
        <v>907</v>
      </c>
      <c r="O59" s="322" t="s">
        <v>12</v>
      </c>
      <c r="P59" s="323">
        <f t="shared" ref="P59:P83" si="25">M59*11</f>
        <v>76.031999999999982</v>
      </c>
      <c r="Q59" s="301">
        <f>R59*K59</f>
        <v>649.31327999999996</v>
      </c>
      <c r="R59" s="411">
        <v>4509.12</v>
      </c>
      <c r="S59" s="302">
        <f t="shared" si="21"/>
        <v>225.45599999999999</v>
      </c>
    </row>
    <row r="60" spans="1:19" x14ac:dyDescent="0.25">
      <c r="A60" s="628"/>
      <c r="B60" s="166">
        <v>59450</v>
      </c>
      <c r="C60" s="647"/>
      <c r="D60" s="534">
        <v>839784</v>
      </c>
      <c r="E60" s="520">
        <v>120</v>
      </c>
      <c r="F60" s="247">
        <v>1200</v>
      </c>
      <c r="G60" s="169">
        <v>600</v>
      </c>
      <c r="H60" s="248">
        <v>60</v>
      </c>
      <c r="I60" s="249">
        <v>4</v>
      </c>
      <c r="J60" s="172">
        <f t="shared" si="22"/>
        <v>2.88</v>
      </c>
      <c r="K60" s="173">
        <f t="shared" si="23"/>
        <v>0.17279999999999998</v>
      </c>
      <c r="L60" s="171">
        <v>40</v>
      </c>
      <c r="M60" s="250">
        <f t="shared" si="24"/>
        <v>6.911999999999999</v>
      </c>
      <c r="N60" s="304" t="s">
        <v>909</v>
      </c>
      <c r="O60" s="324">
        <v>89.855999999999995</v>
      </c>
      <c r="P60" s="184">
        <f t="shared" si="25"/>
        <v>76.031999999999982</v>
      </c>
      <c r="Q60" s="273">
        <f t="shared" ref="Q60:Q92" si="26">R60*K60</f>
        <v>779.17593599999987</v>
      </c>
      <c r="R60" s="289">
        <v>4509.12</v>
      </c>
      <c r="S60" s="290">
        <f t="shared" si="21"/>
        <v>270.54719999999998</v>
      </c>
    </row>
    <row r="61" spans="1:19" x14ac:dyDescent="0.25">
      <c r="A61" s="628"/>
      <c r="B61" s="166">
        <v>59451</v>
      </c>
      <c r="C61" s="647"/>
      <c r="D61" s="534">
        <v>870024</v>
      </c>
      <c r="E61" s="515">
        <v>120</v>
      </c>
      <c r="F61" s="247">
        <v>1200</v>
      </c>
      <c r="G61" s="169">
        <v>600</v>
      </c>
      <c r="H61" s="248">
        <v>70</v>
      </c>
      <c r="I61" s="249">
        <v>3</v>
      </c>
      <c r="J61" s="172">
        <f t="shared" si="22"/>
        <v>2.16</v>
      </c>
      <c r="K61" s="173">
        <f t="shared" si="23"/>
        <v>0.15120000000000003</v>
      </c>
      <c r="L61" s="171">
        <v>44</v>
      </c>
      <c r="M61" s="250">
        <f t="shared" si="24"/>
        <v>6.6528000000000009</v>
      </c>
      <c r="N61" s="304" t="s">
        <v>909</v>
      </c>
      <c r="O61" s="324">
        <v>86.486400000000017</v>
      </c>
      <c r="P61" s="184">
        <f t="shared" si="25"/>
        <v>73.180800000000005</v>
      </c>
      <c r="Q61" s="273">
        <f t="shared" si="26"/>
        <v>681.77894400000014</v>
      </c>
      <c r="R61" s="289">
        <v>4509.12</v>
      </c>
      <c r="S61" s="290">
        <f t="shared" si="21"/>
        <v>315.63840000000005</v>
      </c>
    </row>
    <row r="62" spans="1:19" x14ac:dyDescent="0.25">
      <c r="A62" s="628"/>
      <c r="B62" s="166">
        <v>59452</v>
      </c>
      <c r="C62" s="647"/>
      <c r="D62" s="534">
        <v>858134</v>
      </c>
      <c r="E62" s="515">
        <v>120</v>
      </c>
      <c r="F62" s="247">
        <v>1200</v>
      </c>
      <c r="G62" s="169">
        <v>600</v>
      </c>
      <c r="H62" s="248">
        <v>80</v>
      </c>
      <c r="I62" s="249">
        <v>3</v>
      </c>
      <c r="J62" s="172">
        <f t="shared" si="22"/>
        <v>2.16</v>
      </c>
      <c r="K62" s="173">
        <f t="shared" si="23"/>
        <v>0.17280000000000001</v>
      </c>
      <c r="L62" s="171">
        <v>40</v>
      </c>
      <c r="M62" s="250">
        <f t="shared" si="24"/>
        <v>6.9120000000000008</v>
      </c>
      <c r="N62" s="304" t="s">
        <v>909</v>
      </c>
      <c r="O62" s="324">
        <v>89.856000000000009</v>
      </c>
      <c r="P62" s="184">
        <f t="shared" si="25"/>
        <v>76.032000000000011</v>
      </c>
      <c r="Q62" s="273">
        <f t="shared" si="26"/>
        <v>779.17593599999998</v>
      </c>
      <c r="R62" s="289">
        <v>4509.12</v>
      </c>
      <c r="S62" s="290">
        <f t="shared" si="21"/>
        <v>360.72959999999995</v>
      </c>
    </row>
    <row r="63" spans="1:19" x14ac:dyDescent="0.25">
      <c r="A63" s="628"/>
      <c r="B63" s="166">
        <v>59453</v>
      </c>
      <c r="C63" s="647"/>
      <c r="D63" s="534">
        <v>20022</v>
      </c>
      <c r="E63" s="515">
        <v>120</v>
      </c>
      <c r="F63" s="247">
        <v>1200</v>
      </c>
      <c r="G63" s="169">
        <v>600</v>
      </c>
      <c r="H63" s="248">
        <v>90</v>
      </c>
      <c r="I63" s="249">
        <v>3</v>
      </c>
      <c r="J63" s="172">
        <f t="shared" si="22"/>
        <v>2.16</v>
      </c>
      <c r="K63" s="173">
        <f t="shared" si="23"/>
        <v>0.19440000000000002</v>
      </c>
      <c r="L63" s="171">
        <v>32</v>
      </c>
      <c r="M63" s="250">
        <f t="shared" si="24"/>
        <v>6.2208000000000006</v>
      </c>
      <c r="N63" s="304" t="s">
        <v>909</v>
      </c>
      <c r="O63" s="324">
        <v>87.091200000000015</v>
      </c>
      <c r="P63" s="184">
        <f t="shared" si="25"/>
        <v>68.42880000000001</v>
      </c>
      <c r="Q63" s="273">
        <f t="shared" si="26"/>
        <v>876.57292800000005</v>
      </c>
      <c r="R63" s="289">
        <v>4509.12</v>
      </c>
      <c r="S63" s="290">
        <f t="shared" si="21"/>
        <v>405.82080000000002</v>
      </c>
    </row>
    <row r="64" spans="1:19" x14ac:dyDescent="0.25">
      <c r="A64" s="628"/>
      <c r="B64" s="166">
        <v>59454</v>
      </c>
      <c r="C64" s="647"/>
      <c r="D64" s="534">
        <v>70123</v>
      </c>
      <c r="E64" s="303">
        <v>120</v>
      </c>
      <c r="F64" s="247">
        <v>1200</v>
      </c>
      <c r="G64" s="169">
        <v>600</v>
      </c>
      <c r="H64" s="248">
        <v>100</v>
      </c>
      <c r="I64" s="249">
        <v>2</v>
      </c>
      <c r="J64" s="172">
        <f t="shared" si="22"/>
        <v>1.44</v>
      </c>
      <c r="K64" s="173">
        <f t="shared" si="23"/>
        <v>0.14399999999999999</v>
      </c>
      <c r="L64" s="171">
        <v>48</v>
      </c>
      <c r="M64" s="250">
        <f t="shared" si="24"/>
        <v>6.911999999999999</v>
      </c>
      <c r="N64" s="304" t="s">
        <v>907</v>
      </c>
      <c r="O64" s="325" t="s">
        <v>12</v>
      </c>
      <c r="P64" s="184">
        <f t="shared" si="25"/>
        <v>76.031999999999982</v>
      </c>
      <c r="Q64" s="273">
        <f t="shared" si="26"/>
        <v>649.31327999999996</v>
      </c>
      <c r="R64" s="289">
        <v>4509.12</v>
      </c>
      <c r="S64" s="290">
        <f t="shared" si="21"/>
        <v>450.91199999999998</v>
      </c>
    </row>
    <row r="65" spans="1:19" x14ac:dyDescent="0.25">
      <c r="A65" s="628"/>
      <c r="B65" s="166">
        <v>59455</v>
      </c>
      <c r="C65" s="647"/>
      <c r="D65" s="534">
        <v>79405</v>
      </c>
      <c r="E65" s="303">
        <v>120</v>
      </c>
      <c r="F65" s="247">
        <v>1200</v>
      </c>
      <c r="G65" s="169">
        <v>600</v>
      </c>
      <c r="H65" s="248">
        <v>110</v>
      </c>
      <c r="I65" s="249">
        <v>2</v>
      </c>
      <c r="J65" s="172">
        <f t="shared" si="22"/>
        <v>1.44</v>
      </c>
      <c r="K65" s="173">
        <f t="shared" si="23"/>
        <v>0.15840000000000001</v>
      </c>
      <c r="L65" s="171">
        <v>40</v>
      </c>
      <c r="M65" s="250">
        <f t="shared" si="24"/>
        <v>6.3360000000000003</v>
      </c>
      <c r="N65" s="304" t="s">
        <v>909</v>
      </c>
      <c r="O65" s="324">
        <v>88.704000000000008</v>
      </c>
      <c r="P65" s="184">
        <f t="shared" si="25"/>
        <v>69.695999999999998</v>
      </c>
      <c r="Q65" s="273">
        <f t="shared" si="26"/>
        <v>714.24460800000008</v>
      </c>
      <c r="R65" s="289">
        <v>4509.12</v>
      </c>
      <c r="S65" s="290">
        <f t="shared" si="21"/>
        <v>496.00320000000005</v>
      </c>
    </row>
    <row r="66" spans="1:19" x14ac:dyDescent="0.25">
      <c r="A66" s="628"/>
      <c r="B66" s="166">
        <v>59456</v>
      </c>
      <c r="C66" s="647"/>
      <c r="D66" s="534">
        <v>155552</v>
      </c>
      <c r="E66" s="303">
        <v>120</v>
      </c>
      <c r="F66" s="247">
        <v>1200</v>
      </c>
      <c r="G66" s="169">
        <v>600</v>
      </c>
      <c r="H66" s="248">
        <v>120</v>
      </c>
      <c r="I66" s="249">
        <v>2</v>
      </c>
      <c r="J66" s="172">
        <f t="shared" si="22"/>
        <v>1.44</v>
      </c>
      <c r="K66" s="173">
        <f t="shared" si="23"/>
        <v>0.17279999999999998</v>
      </c>
      <c r="L66" s="171">
        <v>40</v>
      </c>
      <c r="M66" s="250">
        <f t="shared" si="24"/>
        <v>6.911999999999999</v>
      </c>
      <c r="N66" s="304" t="s">
        <v>907</v>
      </c>
      <c r="O66" s="324" t="s">
        <v>919</v>
      </c>
      <c r="P66" s="184">
        <f t="shared" si="25"/>
        <v>76.031999999999982</v>
      </c>
      <c r="Q66" s="273">
        <f t="shared" si="26"/>
        <v>779.17593599999987</v>
      </c>
      <c r="R66" s="289">
        <v>4509.12</v>
      </c>
      <c r="S66" s="290">
        <f t="shared" si="21"/>
        <v>541.09439999999995</v>
      </c>
    </row>
    <row r="67" spans="1:19" x14ac:dyDescent="0.25">
      <c r="A67" s="628"/>
      <c r="B67" s="166">
        <v>59457</v>
      </c>
      <c r="C67" s="647"/>
      <c r="D67" s="534">
        <v>72966</v>
      </c>
      <c r="E67" s="303">
        <v>120</v>
      </c>
      <c r="F67" s="247">
        <v>1200</v>
      </c>
      <c r="G67" s="169">
        <v>600</v>
      </c>
      <c r="H67" s="248">
        <v>130</v>
      </c>
      <c r="I67" s="249">
        <v>2</v>
      </c>
      <c r="J67" s="172">
        <f t="shared" si="22"/>
        <v>1.44</v>
      </c>
      <c r="K67" s="173">
        <f t="shared" si="23"/>
        <v>0.18719999999999998</v>
      </c>
      <c r="L67" s="171">
        <v>36</v>
      </c>
      <c r="M67" s="250">
        <f t="shared" si="24"/>
        <v>6.7391999999999994</v>
      </c>
      <c r="N67" s="304" t="s">
        <v>909</v>
      </c>
      <c r="O67" s="324">
        <v>87.609599999999986</v>
      </c>
      <c r="P67" s="184">
        <f t="shared" si="25"/>
        <v>74.131199999999993</v>
      </c>
      <c r="Q67" s="273">
        <f t="shared" si="26"/>
        <v>844.10726399999987</v>
      </c>
      <c r="R67" s="289">
        <v>4509.12</v>
      </c>
      <c r="S67" s="290">
        <f t="shared" si="21"/>
        <v>586.18559999999991</v>
      </c>
    </row>
    <row r="68" spans="1:19" x14ac:dyDescent="0.25">
      <c r="A68" s="628"/>
      <c r="B68" s="166">
        <v>59458</v>
      </c>
      <c r="C68" s="647"/>
      <c r="D68" s="534">
        <v>88395</v>
      </c>
      <c r="E68" s="303">
        <v>120</v>
      </c>
      <c r="F68" s="247">
        <v>1200</v>
      </c>
      <c r="G68" s="169">
        <v>600</v>
      </c>
      <c r="H68" s="248">
        <v>140</v>
      </c>
      <c r="I68" s="249">
        <v>2</v>
      </c>
      <c r="J68" s="172">
        <f t="shared" si="22"/>
        <v>1.44</v>
      </c>
      <c r="K68" s="173">
        <f t="shared" si="23"/>
        <v>0.2016</v>
      </c>
      <c r="L68" s="171">
        <v>32</v>
      </c>
      <c r="M68" s="250">
        <f t="shared" si="24"/>
        <v>6.4512</v>
      </c>
      <c r="N68" s="304" t="s">
        <v>909</v>
      </c>
      <c r="O68" s="324">
        <v>83.865600000000001</v>
      </c>
      <c r="P68" s="184">
        <f t="shared" si="25"/>
        <v>70.963200000000001</v>
      </c>
      <c r="Q68" s="273">
        <f t="shared" si="26"/>
        <v>909.03859199999999</v>
      </c>
      <c r="R68" s="289">
        <v>4509.12</v>
      </c>
      <c r="S68" s="290">
        <f t="shared" si="21"/>
        <v>631.27679999999998</v>
      </c>
    </row>
    <row r="69" spans="1:19" x14ac:dyDescent="0.25">
      <c r="A69" s="628"/>
      <c r="B69" s="166">
        <v>59459</v>
      </c>
      <c r="C69" s="647"/>
      <c r="D69" s="534">
        <v>142920</v>
      </c>
      <c r="E69" s="303">
        <v>120</v>
      </c>
      <c r="F69" s="247">
        <v>1200</v>
      </c>
      <c r="G69" s="169">
        <v>600</v>
      </c>
      <c r="H69" s="248">
        <v>150</v>
      </c>
      <c r="I69" s="249">
        <v>2</v>
      </c>
      <c r="J69" s="172">
        <f t="shared" si="22"/>
        <v>1.44</v>
      </c>
      <c r="K69" s="173">
        <f t="shared" si="23"/>
        <v>0.216</v>
      </c>
      <c r="L69" s="171">
        <v>32</v>
      </c>
      <c r="M69" s="250">
        <f t="shared" si="24"/>
        <v>6.9119999999999999</v>
      </c>
      <c r="N69" s="304" t="s">
        <v>907</v>
      </c>
      <c r="O69" s="325" t="s">
        <v>12</v>
      </c>
      <c r="P69" s="184">
        <f t="shared" si="25"/>
        <v>76.031999999999996</v>
      </c>
      <c r="Q69" s="273">
        <f t="shared" si="26"/>
        <v>973.96992</v>
      </c>
      <c r="R69" s="289">
        <v>4509.12</v>
      </c>
      <c r="S69" s="290">
        <f t="shared" si="21"/>
        <v>676.36800000000005</v>
      </c>
    </row>
    <row r="70" spans="1:19" x14ac:dyDescent="0.25">
      <c r="A70" s="628"/>
      <c r="B70" s="166">
        <v>59460</v>
      </c>
      <c r="C70" s="647"/>
      <c r="D70" s="534">
        <v>220343</v>
      </c>
      <c r="E70" s="303">
        <v>120</v>
      </c>
      <c r="F70" s="247">
        <v>1200</v>
      </c>
      <c r="G70" s="169">
        <v>600</v>
      </c>
      <c r="H70" s="248">
        <v>160</v>
      </c>
      <c r="I70" s="249">
        <v>2</v>
      </c>
      <c r="J70" s="172">
        <f t="shared" si="22"/>
        <v>1.44</v>
      </c>
      <c r="K70" s="173">
        <f t="shared" si="23"/>
        <v>0.23039999999999997</v>
      </c>
      <c r="L70" s="171">
        <v>28</v>
      </c>
      <c r="M70" s="250">
        <f t="shared" si="24"/>
        <v>6.4511999999999992</v>
      </c>
      <c r="N70" s="304" t="s">
        <v>909</v>
      </c>
      <c r="O70" s="324">
        <v>83.865599999999986</v>
      </c>
      <c r="P70" s="184">
        <f t="shared" si="25"/>
        <v>70.963199999999986</v>
      </c>
      <c r="Q70" s="273">
        <f t="shared" si="26"/>
        <v>1038.9012479999999</v>
      </c>
      <c r="R70" s="289">
        <v>4509.12</v>
      </c>
      <c r="S70" s="290">
        <f t="shared" si="21"/>
        <v>721.45920000000001</v>
      </c>
    </row>
    <row r="71" spans="1:19" x14ac:dyDescent="0.25">
      <c r="A71" s="628"/>
      <c r="B71" s="166">
        <v>59461</v>
      </c>
      <c r="C71" s="647"/>
      <c r="D71" s="534">
        <v>28154</v>
      </c>
      <c r="E71" s="303">
        <v>120</v>
      </c>
      <c r="F71" s="247">
        <v>1200</v>
      </c>
      <c r="G71" s="169">
        <v>600</v>
      </c>
      <c r="H71" s="248">
        <v>170</v>
      </c>
      <c r="I71" s="249">
        <v>2</v>
      </c>
      <c r="J71" s="172">
        <f t="shared" si="22"/>
        <v>1.44</v>
      </c>
      <c r="K71" s="173">
        <f t="shared" si="23"/>
        <v>0.24479999999999999</v>
      </c>
      <c r="L71" s="171">
        <v>28</v>
      </c>
      <c r="M71" s="250">
        <f t="shared" si="24"/>
        <v>6.8544</v>
      </c>
      <c r="N71" s="304" t="s">
        <v>909</v>
      </c>
      <c r="O71" s="324">
        <v>89.107200000000006</v>
      </c>
      <c r="P71" s="184">
        <f t="shared" si="25"/>
        <v>75.398399999999995</v>
      </c>
      <c r="Q71" s="273">
        <f t="shared" si="26"/>
        <v>1103.832576</v>
      </c>
      <c r="R71" s="289">
        <v>4509.12</v>
      </c>
      <c r="S71" s="290">
        <f t="shared" si="21"/>
        <v>766.55040000000008</v>
      </c>
    </row>
    <row r="72" spans="1:19" ht="16.5" thickBot="1" x14ac:dyDescent="0.3">
      <c r="A72" s="629"/>
      <c r="B72" s="186">
        <v>59462</v>
      </c>
      <c r="C72" s="648"/>
      <c r="D72" s="555">
        <v>407839</v>
      </c>
      <c r="E72" s="521">
        <v>120</v>
      </c>
      <c r="F72" s="291">
        <v>1200</v>
      </c>
      <c r="G72" s="189">
        <v>600</v>
      </c>
      <c r="H72" s="292">
        <v>180</v>
      </c>
      <c r="I72" s="256">
        <v>2</v>
      </c>
      <c r="J72" s="181">
        <f t="shared" si="22"/>
        <v>1.44</v>
      </c>
      <c r="K72" s="192">
        <f t="shared" si="23"/>
        <v>0.25919999999999999</v>
      </c>
      <c r="L72" s="191">
        <v>24</v>
      </c>
      <c r="M72" s="293">
        <f t="shared" si="24"/>
        <v>6.2207999999999997</v>
      </c>
      <c r="N72" s="326" t="s">
        <v>909</v>
      </c>
      <c r="O72" s="327">
        <v>87.091200000000001</v>
      </c>
      <c r="P72" s="294">
        <f t="shared" si="25"/>
        <v>68.428799999999995</v>
      </c>
      <c r="Q72" s="276">
        <f t="shared" si="26"/>
        <v>1168.7639039999999</v>
      </c>
      <c r="R72" s="313">
        <v>4509.12</v>
      </c>
      <c r="S72" s="295">
        <f t="shared" si="21"/>
        <v>811.64159999999993</v>
      </c>
    </row>
    <row r="73" spans="1:19" x14ac:dyDescent="0.25">
      <c r="A73" s="627" t="s">
        <v>921</v>
      </c>
      <c r="B73" s="201">
        <v>59463</v>
      </c>
      <c r="C73" s="646" t="s">
        <v>1156</v>
      </c>
      <c r="D73" s="554">
        <v>70300</v>
      </c>
      <c r="E73" s="522">
        <v>135</v>
      </c>
      <c r="F73" s="319">
        <v>1200</v>
      </c>
      <c r="G73" s="204">
        <v>600</v>
      </c>
      <c r="H73" s="320">
        <v>30</v>
      </c>
      <c r="I73" s="321">
        <v>7</v>
      </c>
      <c r="J73" s="207">
        <f t="shared" si="22"/>
        <v>5.04</v>
      </c>
      <c r="K73" s="208">
        <f t="shared" si="23"/>
        <v>0.1512</v>
      </c>
      <c r="L73" s="206">
        <v>44</v>
      </c>
      <c r="M73" s="297">
        <f t="shared" si="24"/>
        <v>6.6528</v>
      </c>
      <c r="N73" s="298" t="s">
        <v>907</v>
      </c>
      <c r="O73" s="328" t="s">
        <v>12</v>
      </c>
      <c r="P73" s="323">
        <f t="shared" si="25"/>
        <v>73.180800000000005</v>
      </c>
      <c r="Q73" s="301">
        <f t="shared" si="26"/>
        <v>766.30276800000001</v>
      </c>
      <c r="R73" s="411">
        <v>5068.1400000000003</v>
      </c>
      <c r="S73" s="302">
        <f t="shared" si="21"/>
        <v>152.04419999999999</v>
      </c>
    </row>
    <row r="74" spans="1:19" x14ac:dyDescent="0.25">
      <c r="A74" s="628"/>
      <c r="B74" s="166">
        <v>59464</v>
      </c>
      <c r="C74" s="652"/>
      <c r="D74" s="534">
        <v>248082</v>
      </c>
      <c r="E74" s="303">
        <v>135</v>
      </c>
      <c r="F74" s="247">
        <v>1200</v>
      </c>
      <c r="G74" s="169">
        <v>600</v>
      </c>
      <c r="H74" s="248">
        <v>40</v>
      </c>
      <c r="I74" s="249">
        <v>5</v>
      </c>
      <c r="J74" s="172">
        <f t="shared" si="22"/>
        <v>3.6</v>
      </c>
      <c r="K74" s="173">
        <f t="shared" si="23"/>
        <v>0.14399999999999999</v>
      </c>
      <c r="L74" s="171">
        <v>48</v>
      </c>
      <c r="M74" s="250">
        <f t="shared" si="24"/>
        <v>6.911999999999999</v>
      </c>
      <c r="N74" s="304" t="s">
        <v>909</v>
      </c>
      <c r="O74" s="324">
        <v>76.031999999999982</v>
      </c>
      <c r="P74" s="184">
        <f t="shared" si="25"/>
        <v>76.031999999999982</v>
      </c>
      <c r="Q74" s="273">
        <f t="shared" si="26"/>
        <v>729.81215999999995</v>
      </c>
      <c r="R74" s="289">
        <v>5068.1400000000003</v>
      </c>
      <c r="S74" s="290">
        <f t="shared" si="21"/>
        <v>202.72559999999999</v>
      </c>
    </row>
    <row r="75" spans="1:19" x14ac:dyDescent="0.25">
      <c r="A75" s="628"/>
      <c r="B75" s="166">
        <v>59465</v>
      </c>
      <c r="C75" s="652"/>
      <c r="D75" s="534" t="s">
        <v>1157</v>
      </c>
      <c r="E75" s="515">
        <v>135</v>
      </c>
      <c r="F75" s="247">
        <v>1200</v>
      </c>
      <c r="G75" s="169">
        <v>600</v>
      </c>
      <c r="H75" s="248">
        <v>50</v>
      </c>
      <c r="I75" s="249">
        <v>4</v>
      </c>
      <c r="J75" s="172">
        <f t="shared" si="22"/>
        <v>2.88</v>
      </c>
      <c r="K75" s="173">
        <f t="shared" si="23"/>
        <v>0.14399999999999999</v>
      </c>
      <c r="L75" s="171">
        <v>48</v>
      </c>
      <c r="M75" s="250">
        <f t="shared" si="24"/>
        <v>6.911999999999999</v>
      </c>
      <c r="N75" s="304" t="s">
        <v>907</v>
      </c>
      <c r="O75" s="325" t="s">
        <v>12</v>
      </c>
      <c r="P75" s="184">
        <f t="shared" si="25"/>
        <v>76.031999999999982</v>
      </c>
      <c r="Q75" s="273">
        <f t="shared" si="26"/>
        <v>729.81215999999995</v>
      </c>
      <c r="R75" s="289">
        <v>5068.1400000000003</v>
      </c>
      <c r="S75" s="290">
        <f t="shared" si="21"/>
        <v>253.40699999999998</v>
      </c>
    </row>
    <row r="76" spans="1:19" x14ac:dyDescent="0.25">
      <c r="A76" s="628"/>
      <c r="B76" s="166">
        <v>59466</v>
      </c>
      <c r="C76" s="652"/>
      <c r="D76" s="534" t="s">
        <v>1158</v>
      </c>
      <c r="E76" s="303">
        <v>135</v>
      </c>
      <c r="F76" s="247">
        <v>1200</v>
      </c>
      <c r="G76" s="169">
        <v>600</v>
      </c>
      <c r="H76" s="248">
        <v>60</v>
      </c>
      <c r="I76" s="249">
        <v>4</v>
      </c>
      <c r="J76" s="172">
        <f t="shared" si="22"/>
        <v>2.88</v>
      </c>
      <c r="K76" s="173">
        <f t="shared" si="23"/>
        <v>0.17279999999999998</v>
      </c>
      <c r="L76" s="171">
        <v>40</v>
      </c>
      <c r="M76" s="250">
        <f t="shared" si="24"/>
        <v>6.911999999999999</v>
      </c>
      <c r="N76" s="304" t="s">
        <v>909</v>
      </c>
      <c r="O76" s="324">
        <v>76.031999999999982</v>
      </c>
      <c r="P76" s="184">
        <f t="shared" si="25"/>
        <v>76.031999999999982</v>
      </c>
      <c r="Q76" s="273">
        <f t="shared" si="26"/>
        <v>875.77459199999998</v>
      </c>
      <c r="R76" s="289">
        <v>5068.1400000000003</v>
      </c>
      <c r="S76" s="290">
        <f t="shared" si="21"/>
        <v>304.08839999999998</v>
      </c>
    </row>
    <row r="77" spans="1:19" x14ac:dyDescent="0.25">
      <c r="A77" s="628"/>
      <c r="B77" s="166">
        <v>59467</v>
      </c>
      <c r="C77" s="652"/>
      <c r="D77" s="534" t="s">
        <v>1159</v>
      </c>
      <c r="E77" s="303">
        <v>135</v>
      </c>
      <c r="F77" s="247">
        <v>1200</v>
      </c>
      <c r="G77" s="169">
        <v>600</v>
      </c>
      <c r="H77" s="248">
        <v>70</v>
      </c>
      <c r="I77" s="249">
        <v>3</v>
      </c>
      <c r="J77" s="172">
        <f t="shared" si="22"/>
        <v>2.16</v>
      </c>
      <c r="K77" s="173">
        <f t="shared" si="23"/>
        <v>0.15120000000000003</v>
      </c>
      <c r="L77" s="171">
        <v>44</v>
      </c>
      <c r="M77" s="250">
        <f t="shared" si="24"/>
        <v>6.6528000000000009</v>
      </c>
      <c r="N77" s="304" t="s">
        <v>909</v>
      </c>
      <c r="O77" s="324">
        <v>79.833600000000018</v>
      </c>
      <c r="P77" s="184">
        <f t="shared" si="25"/>
        <v>73.180800000000005</v>
      </c>
      <c r="Q77" s="273">
        <f t="shared" si="26"/>
        <v>766.30276800000024</v>
      </c>
      <c r="R77" s="289">
        <v>5068.1400000000003</v>
      </c>
      <c r="S77" s="290">
        <f t="shared" si="21"/>
        <v>354.76980000000009</v>
      </c>
    </row>
    <row r="78" spans="1:19" x14ac:dyDescent="0.25">
      <c r="A78" s="628"/>
      <c r="B78" s="166">
        <v>59468</v>
      </c>
      <c r="C78" s="652"/>
      <c r="D78" s="534" t="s">
        <v>1160</v>
      </c>
      <c r="E78" s="303">
        <v>135</v>
      </c>
      <c r="F78" s="247">
        <v>1200</v>
      </c>
      <c r="G78" s="169">
        <v>600</v>
      </c>
      <c r="H78" s="248">
        <v>80</v>
      </c>
      <c r="I78" s="249">
        <v>3</v>
      </c>
      <c r="J78" s="172">
        <f t="shared" si="22"/>
        <v>2.16</v>
      </c>
      <c r="K78" s="173">
        <f t="shared" si="23"/>
        <v>0.17280000000000001</v>
      </c>
      <c r="L78" s="171">
        <v>40</v>
      </c>
      <c r="M78" s="250">
        <f t="shared" si="24"/>
        <v>6.9120000000000008</v>
      </c>
      <c r="N78" s="304" t="s">
        <v>907</v>
      </c>
      <c r="O78" s="325" t="s">
        <v>12</v>
      </c>
      <c r="P78" s="184">
        <f t="shared" si="25"/>
        <v>76.032000000000011</v>
      </c>
      <c r="Q78" s="273">
        <f t="shared" si="26"/>
        <v>875.7745920000001</v>
      </c>
      <c r="R78" s="289">
        <v>5068.1400000000003</v>
      </c>
      <c r="S78" s="290">
        <f t="shared" si="21"/>
        <v>405.45120000000003</v>
      </c>
    </row>
    <row r="79" spans="1:19" x14ac:dyDescent="0.25">
      <c r="A79" s="628"/>
      <c r="B79" s="166">
        <v>59469</v>
      </c>
      <c r="C79" s="652"/>
      <c r="D79" s="534" t="s">
        <v>1161</v>
      </c>
      <c r="E79" s="303">
        <v>135</v>
      </c>
      <c r="F79" s="247">
        <v>1200</v>
      </c>
      <c r="G79" s="169">
        <v>600</v>
      </c>
      <c r="H79" s="248">
        <v>90</v>
      </c>
      <c r="I79" s="249">
        <v>3</v>
      </c>
      <c r="J79" s="172">
        <f t="shared" si="22"/>
        <v>2.16</v>
      </c>
      <c r="K79" s="173">
        <f t="shared" si="23"/>
        <v>0.19440000000000002</v>
      </c>
      <c r="L79" s="171">
        <v>32</v>
      </c>
      <c r="M79" s="250">
        <f t="shared" si="24"/>
        <v>6.2208000000000006</v>
      </c>
      <c r="N79" s="304" t="s">
        <v>909</v>
      </c>
      <c r="O79" s="324">
        <v>74.649600000000007</v>
      </c>
      <c r="P79" s="184">
        <f t="shared" si="25"/>
        <v>68.42880000000001</v>
      </c>
      <c r="Q79" s="273">
        <f t="shared" si="26"/>
        <v>985.24641600000018</v>
      </c>
      <c r="R79" s="289">
        <v>5068.1400000000003</v>
      </c>
      <c r="S79" s="290">
        <f t="shared" si="21"/>
        <v>456.13260000000008</v>
      </c>
    </row>
    <row r="80" spans="1:19" x14ac:dyDescent="0.25">
      <c r="A80" s="628"/>
      <c r="B80" s="166">
        <v>59470</v>
      </c>
      <c r="C80" s="652"/>
      <c r="D80" s="534" t="s">
        <v>1162</v>
      </c>
      <c r="E80" s="303">
        <v>135</v>
      </c>
      <c r="F80" s="247">
        <v>1200</v>
      </c>
      <c r="G80" s="169">
        <v>600</v>
      </c>
      <c r="H80" s="248">
        <v>100</v>
      </c>
      <c r="I80" s="249">
        <v>2</v>
      </c>
      <c r="J80" s="172">
        <f t="shared" si="22"/>
        <v>1.44</v>
      </c>
      <c r="K80" s="173">
        <f t="shared" si="23"/>
        <v>0.14399999999999999</v>
      </c>
      <c r="L80" s="171">
        <v>48</v>
      </c>
      <c r="M80" s="250">
        <f t="shared" si="24"/>
        <v>6.911999999999999</v>
      </c>
      <c r="N80" s="304" t="s">
        <v>907</v>
      </c>
      <c r="O80" s="325" t="s">
        <v>12</v>
      </c>
      <c r="P80" s="184">
        <f t="shared" si="25"/>
        <v>76.031999999999982</v>
      </c>
      <c r="Q80" s="273">
        <f t="shared" si="26"/>
        <v>729.81215999999995</v>
      </c>
      <c r="R80" s="289">
        <v>5068.1400000000003</v>
      </c>
      <c r="S80" s="290">
        <f t="shared" si="21"/>
        <v>506.81399999999996</v>
      </c>
    </row>
    <row r="81" spans="1:19" x14ac:dyDescent="0.25">
      <c r="A81" s="628"/>
      <c r="B81" s="166">
        <v>59471</v>
      </c>
      <c r="C81" s="652"/>
      <c r="D81" s="534" t="s">
        <v>1163</v>
      </c>
      <c r="E81" s="303">
        <v>135</v>
      </c>
      <c r="F81" s="247">
        <v>1200</v>
      </c>
      <c r="G81" s="169">
        <v>600</v>
      </c>
      <c r="H81" s="248">
        <v>110</v>
      </c>
      <c r="I81" s="249">
        <v>2</v>
      </c>
      <c r="J81" s="172">
        <f t="shared" si="22"/>
        <v>1.44</v>
      </c>
      <c r="K81" s="173">
        <f t="shared" si="23"/>
        <v>0.15840000000000001</v>
      </c>
      <c r="L81" s="171">
        <v>40</v>
      </c>
      <c r="M81" s="250">
        <f t="shared" si="24"/>
        <v>6.3360000000000003</v>
      </c>
      <c r="N81" s="304" t="s">
        <v>909</v>
      </c>
      <c r="O81" s="324">
        <v>76.032000000000011</v>
      </c>
      <c r="P81" s="184">
        <f t="shared" si="25"/>
        <v>69.695999999999998</v>
      </c>
      <c r="Q81" s="273">
        <f t="shared" si="26"/>
        <v>802.79337600000008</v>
      </c>
      <c r="R81" s="289">
        <v>5068.1400000000003</v>
      </c>
      <c r="S81" s="290">
        <f t="shared" si="21"/>
        <v>557.49540000000013</v>
      </c>
    </row>
    <row r="82" spans="1:19" x14ac:dyDescent="0.25">
      <c r="A82" s="628"/>
      <c r="B82" s="166">
        <v>59472</v>
      </c>
      <c r="C82" s="652"/>
      <c r="D82" s="534" t="s">
        <v>1164</v>
      </c>
      <c r="E82" s="303">
        <v>135</v>
      </c>
      <c r="F82" s="247">
        <v>1200</v>
      </c>
      <c r="G82" s="169">
        <v>600</v>
      </c>
      <c r="H82" s="248">
        <v>120</v>
      </c>
      <c r="I82" s="249">
        <v>2</v>
      </c>
      <c r="J82" s="172">
        <f t="shared" si="22"/>
        <v>1.44</v>
      </c>
      <c r="K82" s="173">
        <f t="shared" si="23"/>
        <v>0.17279999999999998</v>
      </c>
      <c r="L82" s="171">
        <v>40</v>
      </c>
      <c r="M82" s="250">
        <f t="shared" si="24"/>
        <v>6.911999999999999</v>
      </c>
      <c r="N82" s="304" t="s">
        <v>907</v>
      </c>
      <c r="O82" s="325" t="s">
        <v>12</v>
      </c>
      <c r="P82" s="184">
        <f t="shared" si="25"/>
        <v>76.031999999999982</v>
      </c>
      <c r="Q82" s="273">
        <f t="shared" si="26"/>
        <v>875.77459199999998</v>
      </c>
      <c r="R82" s="289">
        <v>5068.1400000000003</v>
      </c>
      <c r="S82" s="290">
        <f t="shared" si="21"/>
        <v>608.17679999999996</v>
      </c>
    </row>
    <row r="83" spans="1:19" x14ac:dyDescent="0.25">
      <c r="A83" s="628"/>
      <c r="B83" s="166">
        <v>59473</v>
      </c>
      <c r="C83" s="652"/>
      <c r="D83" s="534" t="s">
        <v>1165</v>
      </c>
      <c r="E83" s="303">
        <v>135</v>
      </c>
      <c r="F83" s="247">
        <v>1200</v>
      </c>
      <c r="G83" s="169">
        <v>600</v>
      </c>
      <c r="H83" s="248">
        <v>130</v>
      </c>
      <c r="I83" s="249">
        <v>2</v>
      </c>
      <c r="J83" s="172">
        <f t="shared" si="22"/>
        <v>1.44</v>
      </c>
      <c r="K83" s="173">
        <f t="shared" si="23"/>
        <v>0.18719999999999998</v>
      </c>
      <c r="L83" s="171">
        <v>36</v>
      </c>
      <c r="M83" s="250">
        <f t="shared" si="24"/>
        <v>6.7391999999999994</v>
      </c>
      <c r="N83" s="304" t="s">
        <v>909</v>
      </c>
      <c r="O83" s="324">
        <v>74.131199999999993</v>
      </c>
      <c r="P83" s="184">
        <f t="shared" si="25"/>
        <v>74.131199999999993</v>
      </c>
      <c r="Q83" s="273">
        <f t="shared" si="26"/>
        <v>948.755808</v>
      </c>
      <c r="R83" s="289">
        <v>5068.1400000000003</v>
      </c>
      <c r="S83" s="290">
        <f t="shared" si="21"/>
        <v>658.85820000000001</v>
      </c>
    </row>
    <row r="84" spans="1:19" x14ac:dyDescent="0.25">
      <c r="A84" s="628"/>
      <c r="B84" s="166">
        <v>59474</v>
      </c>
      <c r="C84" s="652"/>
      <c r="D84" s="534" t="s">
        <v>1166</v>
      </c>
      <c r="E84" s="303">
        <v>135</v>
      </c>
      <c r="F84" s="247">
        <v>1200</v>
      </c>
      <c r="G84" s="169">
        <v>600</v>
      </c>
      <c r="H84" s="248">
        <v>140</v>
      </c>
      <c r="I84" s="249">
        <v>2</v>
      </c>
      <c r="J84" s="172">
        <f t="shared" si="22"/>
        <v>1.44</v>
      </c>
      <c r="K84" s="173">
        <f t="shared" si="23"/>
        <v>0.2016</v>
      </c>
      <c r="L84" s="171">
        <v>32</v>
      </c>
      <c r="M84" s="250">
        <f>L84*K84</f>
        <v>6.4512</v>
      </c>
      <c r="N84" s="304" t="s">
        <v>909</v>
      </c>
      <c r="O84" s="324">
        <v>77.414400000000001</v>
      </c>
      <c r="P84" s="184">
        <f>M84*11</f>
        <v>70.963200000000001</v>
      </c>
      <c r="Q84" s="273">
        <f t="shared" si="26"/>
        <v>1021.737024</v>
      </c>
      <c r="R84" s="289">
        <v>5068.1400000000003</v>
      </c>
      <c r="S84" s="290">
        <f t="shared" si="21"/>
        <v>709.53960000000006</v>
      </c>
    </row>
    <row r="85" spans="1:19" x14ac:dyDescent="0.25">
      <c r="A85" s="628"/>
      <c r="B85" s="166">
        <v>59475</v>
      </c>
      <c r="C85" s="652"/>
      <c r="D85" s="534" t="s">
        <v>1167</v>
      </c>
      <c r="E85" s="303">
        <v>135</v>
      </c>
      <c r="F85" s="247">
        <v>1200</v>
      </c>
      <c r="G85" s="169">
        <v>600</v>
      </c>
      <c r="H85" s="248">
        <v>150</v>
      </c>
      <c r="I85" s="249">
        <v>2</v>
      </c>
      <c r="J85" s="172">
        <f t="shared" si="22"/>
        <v>1.44</v>
      </c>
      <c r="K85" s="173">
        <f t="shared" si="23"/>
        <v>0.216</v>
      </c>
      <c r="L85" s="171">
        <v>32</v>
      </c>
      <c r="M85" s="250">
        <f>L85*K85</f>
        <v>6.9119999999999999</v>
      </c>
      <c r="N85" s="304" t="s">
        <v>907</v>
      </c>
      <c r="O85" s="325" t="s">
        <v>12</v>
      </c>
      <c r="P85" s="184">
        <f>M85*11</f>
        <v>76.031999999999996</v>
      </c>
      <c r="Q85" s="273">
        <f t="shared" si="26"/>
        <v>1094.7182400000002</v>
      </c>
      <c r="R85" s="289">
        <v>5068.1400000000003</v>
      </c>
      <c r="S85" s="290">
        <f t="shared" si="21"/>
        <v>760.22100000000012</v>
      </c>
    </row>
    <row r="86" spans="1:19" x14ac:dyDescent="0.25">
      <c r="A86" s="628"/>
      <c r="B86" s="166">
        <v>59476</v>
      </c>
      <c r="C86" s="652"/>
      <c r="D86" s="534" t="s">
        <v>1168</v>
      </c>
      <c r="E86" s="303">
        <v>135</v>
      </c>
      <c r="F86" s="247">
        <v>1200</v>
      </c>
      <c r="G86" s="169">
        <v>600</v>
      </c>
      <c r="H86" s="248">
        <v>160</v>
      </c>
      <c r="I86" s="249">
        <v>2</v>
      </c>
      <c r="J86" s="172">
        <f t="shared" si="22"/>
        <v>1.44</v>
      </c>
      <c r="K86" s="173">
        <f t="shared" si="23"/>
        <v>0.23039999999999997</v>
      </c>
      <c r="L86" s="171">
        <v>28</v>
      </c>
      <c r="M86" s="250">
        <f>L86*K86</f>
        <v>6.4511999999999992</v>
      </c>
      <c r="N86" s="304" t="s">
        <v>909</v>
      </c>
      <c r="O86" s="324">
        <v>77.414399999999986</v>
      </c>
      <c r="P86" s="184">
        <f>M86*11</f>
        <v>70.963199999999986</v>
      </c>
      <c r="Q86" s="273">
        <f t="shared" si="26"/>
        <v>1167.6994559999998</v>
      </c>
      <c r="R86" s="289">
        <v>5068.1400000000003</v>
      </c>
      <c r="S86" s="290">
        <f t="shared" si="21"/>
        <v>810.90239999999994</v>
      </c>
    </row>
    <row r="87" spans="1:19" x14ac:dyDescent="0.25">
      <c r="A87" s="628"/>
      <c r="B87" s="166">
        <v>59477</v>
      </c>
      <c r="C87" s="652"/>
      <c r="D87" s="534" t="s">
        <v>1169</v>
      </c>
      <c r="E87" s="303">
        <v>135</v>
      </c>
      <c r="F87" s="247">
        <v>1200</v>
      </c>
      <c r="G87" s="169">
        <v>600</v>
      </c>
      <c r="H87" s="248">
        <v>170</v>
      </c>
      <c r="I87" s="249">
        <v>2</v>
      </c>
      <c r="J87" s="172">
        <f t="shared" si="22"/>
        <v>1.44</v>
      </c>
      <c r="K87" s="173">
        <f t="shared" si="23"/>
        <v>0.24479999999999999</v>
      </c>
      <c r="L87" s="171">
        <v>28</v>
      </c>
      <c r="M87" s="250">
        <f>L87*K87</f>
        <v>6.8544</v>
      </c>
      <c r="N87" s="304" t="s">
        <v>909</v>
      </c>
      <c r="O87" s="324">
        <v>75.398399999999995</v>
      </c>
      <c r="P87" s="184">
        <f>M87*11</f>
        <v>75.398399999999995</v>
      </c>
      <c r="Q87" s="273">
        <f t="shared" si="26"/>
        <v>1240.680672</v>
      </c>
      <c r="R87" s="289">
        <v>5068.1400000000003</v>
      </c>
      <c r="S87" s="290">
        <f t="shared" si="21"/>
        <v>861.5838</v>
      </c>
    </row>
    <row r="88" spans="1:19" ht="16.5" thickBot="1" x14ac:dyDescent="0.3">
      <c r="A88" s="629"/>
      <c r="B88" s="218">
        <v>59478</v>
      </c>
      <c r="C88" s="654"/>
      <c r="D88" s="535" t="s">
        <v>1170</v>
      </c>
      <c r="E88" s="307">
        <v>135</v>
      </c>
      <c r="F88" s="279">
        <v>1200</v>
      </c>
      <c r="G88" s="221">
        <v>600</v>
      </c>
      <c r="H88" s="317">
        <v>180</v>
      </c>
      <c r="I88" s="281">
        <v>2</v>
      </c>
      <c r="J88" s="224">
        <f t="shared" si="22"/>
        <v>1.44</v>
      </c>
      <c r="K88" s="225">
        <f t="shared" si="23"/>
        <v>0.25919999999999999</v>
      </c>
      <c r="L88" s="223">
        <v>24</v>
      </c>
      <c r="M88" s="282">
        <f>L88*K88</f>
        <v>6.2207999999999997</v>
      </c>
      <c r="N88" s="308" t="s">
        <v>909</v>
      </c>
      <c r="O88" s="329">
        <v>74.649599999999992</v>
      </c>
      <c r="P88" s="285">
        <f>M88*11</f>
        <v>68.428799999999995</v>
      </c>
      <c r="Q88" s="286">
        <f t="shared" si="26"/>
        <v>1313.6618880000001</v>
      </c>
      <c r="R88" s="313">
        <v>5068.1400000000003</v>
      </c>
      <c r="S88" s="312">
        <f t="shared" si="21"/>
        <v>912.26520000000005</v>
      </c>
    </row>
    <row r="89" spans="1:19" x14ac:dyDescent="0.25">
      <c r="A89" s="627" t="s">
        <v>922</v>
      </c>
      <c r="B89" s="201">
        <v>59403</v>
      </c>
      <c r="C89" s="646" t="s">
        <v>1171</v>
      </c>
      <c r="D89" s="541">
        <v>120026</v>
      </c>
      <c r="E89" s="517">
        <v>145</v>
      </c>
      <c r="F89" s="319">
        <v>1200</v>
      </c>
      <c r="G89" s="204">
        <v>600</v>
      </c>
      <c r="H89" s="320">
        <v>30</v>
      </c>
      <c r="I89" s="321">
        <v>7</v>
      </c>
      <c r="J89" s="207">
        <f t="shared" si="22"/>
        <v>5.04</v>
      </c>
      <c r="K89" s="208">
        <f t="shared" si="23"/>
        <v>0.1512</v>
      </c>
      <c r="L89" s="206">
        <v>44</v>
      </c>
      <c r="M89" s="297">
        <f t="shared" ref="M89:M92" si="27">L89*K89</f>
        <v>6.6528</v>
      </c>
      <c r="N89" s="298" t="s">
        <v>909</v>
      </c>
      <c r="O89" s="330">
        <v>73.180800000000005</v>
      </c>
      <c r="P89" s="323">
        <f t="shared" ref="P89:P92" si="28">M89*11</f>
        <v>73.180800000000005</v>
      </c>
      <c r="Q89" s="301">
        <f t="shared" si="26"/>
        <v>821.31386400000008</v>
      </c>
      <c r="R89" s="410">
        <v>5431.97</v>
      </c>
      <c r="S89" s="216">
        <f t="shared" si="21"/>
        <v>162.95910000000001</v>
      </c>
    </row>
    <row r="90" spans="1:19" x14ac:dyDescent="0.25">
      <c r="A90" s="628"/>
      <c r="B90" s="166">
        <v>59405</v>
      </c>
      <c r="C90" s="647"/>
      <c r="D90" s="533">
        <v>8093</v>
      </c>
      <c r="E90" s="515">
        <v>145</v>
      </c>
      <c r="F90" s="247">
        <v>1200</v>
      </c>
      <c r="G90" s="169">
        <v>600</v>
      </c>
      <c r="H90" s="248">
        <v>50</v>
      </c>
      <c r="I90" s="249">
        <v>4</v>
      </c>
      <c r="J90" s="172">
        <f t="shared" si="22"/>
        <v>2.88</v>
      </c>
      <c r="K90" s="173">
        <f t="shared" si="23"/>
        <v>0.14399999999999999</v>
      </c>
      <c r="L90" s="171">
        <v>48</v>
      </c>
      <c r="M90" s="250">
        <f t="shared" si="27"/>
        <v>6.911999999999999</v>
      </c>
      <c r="N90" s="304" t="s">
        <v>909</v>
      </c>
      <c r="O90" s="324">
        <v>69.12</v>
      </c>
      <c r="P90" s="184">
        <f t="shared" si="28"/>
        <v>76.031999999999982</v>
      </c>
      <c r="Q90" s="273">
        <f t="shared" si="26"/>
        <v>782.20367999999996</v>
      </c>
      <c r="R90" s="254">
        <v>5431.97</v>
      </c>
      <c r="S90" s="180">
        <f t="shared" si="21"/>
        <v>271.5985</v>
      </c>
    </row>
    <row r="91" spans="1:19" x14ac:dyDescent="0.25">
      <c r="A91" s="628"/>
      <c r="B91" s="166">
        <v>59410</v>
      </c>
      <c r="C91" s="647"/>
      <c r="D91" s="534">
        <v>102960</v>
      </c>
      <c r="E91" s="303">
        <v>145</v>
      </c>
      <c r="F91" s="247">
        <v>1200</v>
      </c>
      <c r="G91" s="169">
        <v>600</v>
      </c>
      <c r="H91" s="248">
        <v>100</v>
      </c>
      <c r="I91" s="249">
        <v>2</v>
      </c>
      <c r="J91" s="172">
        <f t="shared" si="22"/>
        <v>1.44</v>
      </c>
      <c r="K91" s="173">
        <f t="shared" si="23"/>
        <v>0.14399999999999999</v>
      </c>
      <c r="L91" s="171">
        <v>48</v>
      </c>
      <c r="M91" s="250">
        <f t="shared" si="27"/>
        <v>6.911999999999999</v>
      </c>
      <c r="N91" s="304" t="s">
        <v>909</v>
      </c>
      <c r="O91" s="324">
        <v>74.649600000000007</v>
      </c>
      <c r="P91" s="184">
        <f t="shared" si="28"/>
        <v>76.031999999999982</v>
      </c>
      <c r="Q91" s="273">
        <f t="shared" si="26"/>
        <v>782.20367999999996</v>
      </c>
      <c r="R91" s="254">
        <v>5431.97</v>
      </c>
      <c r="S91" s="290">
        <f t="shared" si="21"/>
        <v>543.197</v>
      </c>
    </row>
    <row r="92" spans="1:19" ht="16.5" thickBot="1" x14ac:dyDescent="0.3">
      <c r="A92" s="628"/>
      <c r="B92" s="166">
        <v>59415</v>
      </c>
      <c r="C92" s="647"/>
      <c r="D92" s="542">
        <v>907465</v>
      </c>
      <c r="E92" s="303">
        <v>145</v>
      </c>
      <c r="F92" s="247">
        <v>1200</v>
      </c>
      <c r="G92" s="169">
        <v>600</v>
      </c>
      <c r="H92" s="248">
        <v>150</v>
      </c>
      <c r="I92" s="249">
        <v>2</v>
      </c>
      <c r="J92" s="172">
        <f t="shared" si="22"/>
        <v>1.44</v>
      </c>
      <c r="K92" s="173">
        <f t="shared" si="23"/>
        <v>0.216</v>
      </c>
      <c r="L92" s="171">
        <v>32</v>
      </c>
      <c r="M92" s="250">
        <f t="shared" si="27"/>
        <v>6.9119999999999999</v>
      </c>
      <c r="N92" s="304" t="s">
        <v>909</v>
      </c>
      <c r="O92" s="324">
        <v>70.963200000000001</v>
      </c>
      <c r="P92" s="184">
        <f t="shared" si="28"/>
        <v>76.031999999999996</v>
      </c>
      <c r="Q92" s="273">
        <f t="shared" si="26"/>
        <v>1173.3055200000001</v>
      </c>
      <c r="R92" s="254">
        <v>5431.97</v>
      </c>
      <c r="S92" s="290">
        <f t="shared" si="21"/>
        <v>814.79550000000006</v>
      </c>
    </row>
    <row r="93" spans="1:19" x14ac:dyDescent="0.25">
      <c r="A93" s="616" t="s">
        <v>923</v>
      </c>
      <c r="B93" s="118">
        <v>59339</v>
      </c>
      <c r="C93" s="651" t="s">
        <v>1172</v>
      </c>
      <c r="D93" s="541">
        <v>150415</v>
      </c>
      <c r="E93" s="523">
        <v>100</v>
      </c>
      <c r="F93" s="331">
        <v>1200</v>
      </c>
      <c r="G93" s="121">
        <v>600</v>
      </c>
      <c r="H93" s="332">
        <v>50</v>
      </c>
      <c r="I93" s="123">
        <v>6</v>
      </c>
      <c r="J93" s="124">
        <f t="shared" si="22"/>
        <v>4.32</v>
      </c>
      <c r="K93" s="242">
        <f t="shared" si="23"/>
        <v>0.216</v>
      </c>
      <c r="L93" s="241">
        <v>32</v>
      </c>
      <c r="M93" s="125">
        <f>K93*L93</f>
        <v>6.9119999999999999</v>
      </c>
      <c r="N93" s="333" t="s">
        <v>909</v>
      </c>
      <c r="O93" s="334">
        <v>103.68</v>
      </c>
      <c r="P93" s="130">
        <f>M93*11</f>
        <v>76.031999999999996</v>
      </c>
      <c r="Q93" s="335">
        <f t="shared" ref="Q93:Q115" si="29">IFERROR(R93*K93,"-")</f>
        <v>893.12111999999991</v>
      </c>
      <c r="R93" s="409">
        <v>4134.82</v>
      </c>
      <c r="S93" s="336">
        <f t="shared" si="21"/>
        <v>206.74099999999996</v>
      </c>
    </row>
    <row r="94" spans="1:19" x14ac:dyDescent="0.25">
      <c r="A94" s="625"/>
      <c r="B94" s="166">
        <v>59344</v>
      </c>
      <c r="C94" s="647"/>
      <c r="D94" s="534">
        <v>620279</v>
      </c>
      <c r="E94" s="524">
        <v>100</v>
      </c>
      <c r="F94" s="337">
        <v>1200</v>
      </c>
      <c r="G94" s="169">
        <v>600</v>
      </c>
      <c r="H94" s="270">
        <v>100</v>
      </c>
      <c r="I94" s="171">
        <v>3</v>
      </c>
      <c r="J94" s="172">
        <f t="shared" si="22"/>
        <v>2.16</v>
      </c>
      <c r="K94" s="250">
        <f t="shared" si="23"/>
        <v>0.216</v>
      </c>
      <c r="L94" s="249">
        <v>32</v>
      </c>
      <c r="M94" s="173">
        <f t="shared" ref="M94:M96" si="30">K94*L94</f>
        <v>6.9119999999999999</v>
      </c>
      <c r="N94" s="338" t="s">
        <v>907</v>
      </c>
      <c r="O94" s="324" t="s">
        <v>12</v>
      </c>
      <c r="P94" s="178">
        <f t="shared" ref="P94:P96" si="31">M94*11</f>
        <v>76.031999999999996</v>
      </c>
      <c r="Q94" s="339">
        <f t="shared" si="29"/>
        <v>893.12111999999991</v>
      </c>
      <c r="R94" s="182">
        <v>4134.82</v>
      </c>
      <c r="S94" s="340">
        <f t="shared" ref="S94:S115" si="32">IFERROR(Q94/J94,"-")</f>
        <v>413.48199999999991</v>
      </c>
    </row>
    <row r="95" spans="1:19" x14ac:dyDescent="0.25">
      <c r="A95" s="625"/>
      <c r="B95" s="166">
        <v>59349</v>
      </c>
      <c r="C95" s="647"/>
      <c r="D95" s="534">
        <v>148106</v>
      </c>
      <c r="E95" s="524">
        <v>100</v>
      </c>
      <c r="F95" s="337">
        <v>1200</v>
      </c>
      <c r="G95" s="169">
        <v>600</v>
      </c>
      <c r="H95" s="270">
        <v>150</v>
      </c>
      <c r="I95" s="171">
        <v>2</v>
      </c>
      <c r="J95" s="172">
        <f t="shared" si="22"/>
        <v>1.44</v>
      </c>
      <c r="K95" s="250">
        <f t="shared" si="23"/>
        <v>0.216</v>
      </c>
      <c r="L95" s="249">
        <v>32</v>
      </c>
      <c r="M95" s="173">
        <f t="shared" si="30"/>
        <v>6.9119999999999999</v>
      </c>
      <c r="N95" s="338" t="s">
        <v>907</v>
      </c>
      <c r="O95" s="324" t="s">
        <v>12</v>
      </c>
      <c r="P95" s="178">
        <f t="shared" si="31"/>
        <v>76.031999999999996</v>
      </c>
      <c r="Q95" s="339">
        <f t="shared" si="29"/>
        <v>893.12111999999991</v>
      </c>
      <c r="R95" s="182">
        <v>4134.82</v>
      </c>
      <c r="S95" s="340">
        <f t="shared" si="32"/>
        <v>620.22299999999996</v>
      </c>
    </row>
    <row r="96" spans="1:19" ht="16.5" thickBot="1" x14ac:dyDescent="0.3">
      <c r="A96" s="617"/>
      <c r="B96" s="134">
        <v>59354</v>
      </c>
      <c r="C96" s="655"/>
      <c r="D96" s="542">
        <v>923259</v>
      </c>
      <c r="E96" s="525">
        <v>100</v>
      </c>
      <c r="F96" s="341">
        <v>1200</v>
      </c>
      <c r="G96" s="137">
        <v>600</v>
      </c>
      <c r="H96" s="342">
        <v>200</v>
      </c>
      <c r="I96" s="139">
        <v>2</v>
      </c>
      <c r="J96" s="140">
        <f t="shared" si="22"/>
        <v>1.44</v>
      </c>
      <c r="K96" s="257">
        <f t="shared" si="23"/>
        <v>0.28799999999999998</v>
      </c>
      <c r="L96" s="314">
        <v>24</v>
      </c>
      <c r="M96" s="141">
        <f t="shared" si="30"/>
        <v>6.911999999999999</v>
      </c>
      <c r="N96" s="343" t="s">
        <v>909</v>
      </c>
      <c r="O96" s="344">
        <v>103.67999999999998</v>
      </c>
      <c r="P96" s="146">
        <f t="shared" si="31"/>
        <v>76.031999999999982</v>
      </c>
      <c r="Q96" s="345">
        <f t="shared" si="29"/>
        <v>1190.8281599999998</v>
      </c>
      <c r="R96" s="199">
        <v>4134.82</v>
      </c>
      <c r="S96" s="346">
        <f t="shared" si="32"/>
        <v>826.96399999999994</v>
      </c>
    </row>
    <row r="97" spans="1:19" x14ac:dyDescent="0.25">
      <c r="A97" s="618" t="s">
        <v>924</v>
      </c>
      <c r="B97" s="150">
        <v>59355</v>
      </c>
      <c r="C97" s="651" t="s">
        <v>1173</v>
      </c>
      <c r="D97" s="533">
        <v>288115</v>
      </c>
      <c r="E97" s="526">
        <v>110</v>
      </c>
      <c r="F97" s="347">
        <v>1200</v>
      </c>
      <c r="G97" s="153">
        <v>600</v>
      </c>
      <c r="H97" s="262">
        <v>50</v>
      </c>
      <c r="I97" s="155">
        <v>6</v>
      </c>
      <c r="J97" s="156">
        <f t="shared" si="22"/>
        <v>4.32</v>
      </c>
      <c r="K97" s="264">
        <f t="shared" si="23"/>
        <v>0.216</v>
      </c>
      <c r="L97" s="263">
        <v>32.000000000000007</v>
      </c>
      <c r="M97" s="157">
        <f>K97*L97</f>
        <v>6.9120000000000017</v>
      </c>
      <c r="N97" s="348" t="s">
        <v>909</v>
      </c>
      <c r="O97" s="349">
        <v>96.768000000000029</v>
      </c>
      <c r="P97" s="162">
        <f>M97*11</f>
        <v>76.032000000000025</v>
      </c>
      <c r="Q97" s="268">
        <f t="shared" si="29"/>
        <v>904.80455999999992</v>
      </c>
      <c r="R97" s="350">
        <v>4188.91</v>
      </c>
      <c r="S97" s="351">
        <f t="shared" si="32"/>
        <v>209.44549999999998</v>
      </c>
    </row>
    <row r="98" spans="1:19" x14ac:dyDescent="0.25">
      <c r="A98" s="618"/>
      <c r="B98" s="166">
        <v>59360</v>
      </c>
      <c r="C98" s="647"/>
      <c r="D98" s="534">
        <v>408131</v>
      </c>
      <c r="E98" s="524">
        <v>110</v>
      </c>
      <c r="F98" s="337">
        <v>1200</v>
      </c>
      <c r="G98" s="169">
        <v>600</v>
      </c>
      <c r="H98" s="270">
        <v>100</v>
      </c>
      <c r="I98" s="171">
        <v>3</v>
      </c>
      <c r="J98" s="172">
        <f t="shared" ref="J98:J116" si="33">F98*G98*I98/1000000</f>
        <v>2.16</v>
      </c>
      <c r="K98" s="250">
        <f t="shared" ref="K98:K116" si="34">H98*J98/1000</f>
        <v>0.216</v>
      </c>
      <c r="L98" s="249">
        <v>32.000000000000007</v>
      </c>
      <c r="M98" s="173">
        <f t="shared" ref="M98:M116" si="35">K98*L98</f>
        <v>6.9120000000000017</v>
      </c>
      <c r="N98" s="338" t="s">
        <v>907</v>
      </c>
      <c r="O98" s="324" t="s">
        <v>12</v>
      </c>
      <c r="P98" s="178">
        <f t="shared" ref="P98:P116" si="36">M98*11</f>
        <v>76.032000000000025</v>
      </c>
      <c r="Q98" s="273">
        <f t="shared" si="29"/>
        <v>904.80455999999992</v>
      </c>
      <c r="R98" s="182">
        <v>4188.91</v>
      </c>
      <c r="S98" s="352">
        <f t="shared" si="32"/>
        <v>418.89099999999996</v>
      </c>
    </row>
    <row r="99" spans="1:19" x14ac:dyDescent="0.25">
      <c r="A99" s="618"/>
      <c r="B99" s="166">
        <v>59365</v>
      </c>
      <c r="C99" s="647"/>
      <c r="D99" s="534">
        <v>150014</v>
      </c>
      <c r="E99" s="524">
        <v>110</v>
      </c>
      <c r="F99" s="337">
        <v>1200</v>
      </c>
      <c r="G99" s="169">
        <v>600</v>
      </c>
      <c r="H99" s="270">
        <v>150</v>
      </c>
      <c r="I99" s="171">
        <v>2</v>
      </c>
      <c r="J99" s="172">
        <f t="shared" si="33"/>
        <v>1.44</v>
      </c>
      <c r="K99" s="250">
        <f t="shared" si="34"/>
        <v>0.216</v>
      </c>
      <c r="L99" s="249">
        <v>32</v>
      </c>
      <c r="M99" s="173">
        <f t="shared" si="35"/>
        <v>6.9119999999999999</v>
      </c>
      <c r="N99" s="338" t="s">
        <v>909</v>
      </c>
      <c r="O99" s="324">
        <v>96.768000000000001</v>
      </c>
      <c r="P99" s="178">
        <f t="shared" si="36"/>
        <v>76.031999999999996</v>
      </c>
      <c r="Q99" s="273">
        <f t="shared" si="29"/>
        <v>904.80455999999992</v>
      </c>
      <c r="R99" s="182">
        <v>4188.91</v>
      </c>
      <c r="S99" s="352">
        <f t="shared" si="32"/>
        <v>628.3365</v>
      </c>
    </row>
    <row r="100" spans="1:19" ht="16.5" thickBot="1" x14ac:dyDescent="0.3">
      <c r="A100" s="618"/>
      <c r="B100" s="186">
        <v>59370</v>
      </c>
      <c r="C100" s="655"/>
      <c r="D100" s="555">
        <v>20105</v>
      </c>
      <c r="E100" s="527">
        <v>110</v>
      </c>
      <c r="F100" s="353">
        <v>1200</v>
      </c>
      <c r="G100" s="189">
        <v>600</v>
      </c>
      <c r="H100" s="354">
        <v>200</v>
      </c>
      <c r="I100" s="191">
        <v>2</v>
      </c>
      <c r="J100" s="181">
        <f t="shared" si="33"/>
        <v>1.44</v>
      </c>
      <c r="K100" s="293">
        <f t="shared" si="34"/>
        <v>0.28799999999999998</v>
      </c>
      <c r="L100" s="256">
        <v>24</v>
      </c>
      <c r="M100" s="192">
        <f t="shared" si="35"/>
        <v>6.911999999999999</v>
      </c>
      <c r="N100" s="355" t="s">
        <v>909</v>
      </c>
      <c r="O100" s="327">
        <v>96.767999999999986</v>
      </c>
      <c r="P100" s="356">
        <f t="shared" si="36"/>
        <v>76.031999999999982</v>
      </c>
      <c r="Q100" s="276">
        <f t="shared" si="29"/>
        <v>1206.40608</v>
      </c>
      <c r="R100" s="350">
        <v>4188.91</v>
      </c>
      <c r="S100" s="357">
        <f t="shared" si="32"/>
        <v>837.78200000000004</v>
      </c>
    </row>
    <row r="101" spans="1:19" x14ac:dyDescent="0.25">
      <c r="A101" s="616" t="s">
        <v>925</v>
      </c>
      <c r="B101" s="118">
        <v>59392</v>
      </c>
      <c r="C101" s="651" t="s">
        <v>1174</v>
      </c>
      <c r="D101" s="541">
        <v>142921</v>
      </c>
      <c r="E101" s="523">
        <v>160</v>
      </c>
      <c r="F101" s="331">
        <v>1200</v>
      </c>
      <c r="G101" s="121">
        <v>600</v>
      </c>
      <c r="H101" s="332">
        <v>30</v>
      </c>
      <c r="I101" s="123">
        <v>6</v>
      </c>
      <c r="J101" s="124">
        <f t="shared" si="33"/>
        <v>4.32</v>
      </c>
      <c r="K101" s="242">
        <f t="shared" si="34"/>
        <v>0.12960000000000002</v>
      </c>
      <c r="L101" s="241">
        <v>52</v>
      </c>
      <c r="M101" s="125">
        <f t="shared" si="35"/>
        <v>6.7392000000000012</v>
      </c>
      <c r="N101" s="333" t="s">
        <v>909</v>
      </c>
      <c r="O101" s="334">
        <v>67.39200000000001</v>
      </c>
      <c r="P101" s="130">
        <f t="shared" si="36"/>
        <v>74.131200000000007</v>
      </c>
      <c r="Q101" s="335">
        <f t="shared" si="29"/>
        <v>824.84049600000014</v>
      </c>
      <c r="R101" s="358">
        <v>6364.51</v>
      </c>
      <c r="S101" s="359">
        <f t="shared" si="32"/>
        <v>190.93530000000001</v>
      </c>
    </row>
    <row r="102" spans="1:19" x14ac:dyDescent="0.25">
      <c r="A102" s="625"/>
      <c r="B102" s="166">
        <v>59393</v>
      </c>
      <c r="C102" s="647"/>
      <c r="D102" s="534">
        <v>32936</v>
      </c>
      <c r="E102" s="524">
        <v>160</v>
      </c>
      <c r="F102" s="337">
        <v>1200</v>
      </c>
      <c r="G102" s="169">
        <v>600</v>
      </c>
      <c r="H102" s="270">
        <v>40</v>
      </c>
      <c r="I102" s="171">
        <v>5</v>
      </c>
      <c r="J102" s="172">
        <f t="shared" si="33"/>
        <v>3.6</v>
      </c>
      <c r="K102" s="250">
        <f t="shared" si="34"/>
        <v>0.14399999999999999</v>
      </c>
      <c r="L102" s="249">
        <v>48</v>
      </c>
      <c r="M102" s="173">
        <f t="shared" si="35"/>
        <v>6.911999999999999</v>
      </c>
      <c r="N102" s="338" t="s">
        <v>909</v>
      </c>
      <c r="O102" s="324">
        <v>69.11999999999999</v>
      </c>
      <c r="P102" s="178">
        <f t="shared" si="36"/>
        <v>76.031999999999982</v>
      </c>
      <c r="Q102" s="339">
        <f t="shared" si="29"/>
        <v>916.48943999999995</v>
      </c>
      <c r="R102" s="361">
        <v>6364.51</v>
      </c>
      <c r="S102" s="360">
        <f t="shared" si="32"/>
        <v>254.58039999999997</v>
      </c>
    </row>
    <row r="103" spans="1:19" x14ac:dyDescent="0.25">
      <c r="A103" s="625"/>
      <c r="B103" s="166">
        <v>59394</v>
      </c>
      <c r="C103" s="647"/>
      <c r="D103" s="534">
        <v>498265</v>
      </c>
      <c r="E103" s="524">
        <v>160</v>
      </c>
      <c r="F103" s="337">
        <v>1200</v>
      </c>
      <c r="G103" s="169">
        <v>600</v>
      </c>
      <c r="H103" s="270">
        <v>50</v>
      </c>
      <c r="I103" s="171">
        <v>4</v>
      </c>
      <c r="J103" s="172">
        <f t="shared" si="33"/>
        <v>2.88</v>
      </c>
      <c r="K103" s="250">
        <f t="shared" si="34"/>
        <v>0.14399999999999999</v>
      </c>
      <c r="L103" s="249">
        <v>48</v>
      </c>
      <c r="M103" s="173">
        <f t="shared" si="35"/>
        <v>6.911999999999999</v>
      </c>
      <c r="N103" s="338" t="s">
        <v>909</v>
      </c>
      <c r="O103" s="324">
        <v>69.11999999999999</v>
      </c>
      <c r="P103" s="178">
        <f t="shared" si="36"/>
        <v>76.031999999999982</v>
      </c>
      <c r="Q103" s="339">
        <f t="shared" si="29"/>
        <v>916.48943999999995</v>
      </c>
      <c r="R103" s="361">
        <v>6364.51</v>
      </c>
      <c r="S103" s="360">
        <f t="shared" si="32"/>
        <v>318.22550000000001</v>
      </c>
    </row>
    <row r="104" spans="1:19" ht="16.5" thickBot="1" x14ac:dyDescent="0.3">
      <c r="A104" s="626"/>
      <c r="B104" s="218">
        <v>59399</v>
      </c>
      <c r="C104" s="647"/>
      <c r="D104" s="535">
        <v>71103</v>
      </c>
      <c r="E104" s="528">
        <v>160</v>
      </c>
      <c r="F104" s="368">
        <v>1200</v>
      </c>
      <c r="G104" s="221">
        <v>600</v>
      </c>
      <c r="H104" s="280">
        <v>100</v>
      </c>
      <c r="I104" s="223">
        <v>2</v>
      </c>
      <c r="J104" s="224">
        <f t="shared" si="33"/>
        <v>1.44</v>
      </c>
      <c r="K104" s="282">
        <f t="shared" si="34"/>
        <v>0.14399999999999999</v>
      </c>
      <c r="L104" s="281">
        <v>48</v>
      </c>
      <c r="M104" s="225">
        <f t="shared" si="35"/>
        <v>6.911999999999999</v>
      </c>
      <c r="N104" s="369" t="s">
        <v>909</v>
      </c>
      <c r="O104" s="329">
        <v>69.11999999999999</v>
      </c>
      <c r="P104" s="197">
        <f t="shared" si="36"/>
        <v>76.031999999999982</v>
      </c>
      <c r="Q104" s="370">
        <f t="shared" si="29"/>
        <v>916.48943999999995</v>
      </c>
      <c r="R104" s="371">
        <v>6364.51</v>
      </c>
      <c r="S104" s="570">
        <f t="shared" si="32"/>
        <v>636.45100000000002</v>
      </c>
    </row>
    <row r="105" spans="1:19" x14ac:dyDescent="0.25">
      <c r="A105" s="618" t="s">
        <v>926</v>
      </c>
      <c r="B105" s="150">
        <v>59311</v>
      </c>
      <c r="C105" s="651" t="s">
        <v>1175</v>
      </c>
      <c r="D105" s="541">
        <v>43015</v>
      </c>
      <c r="E105" s="526">
        <v>170</v>
      </c>
      <c r="F105" s="347">
        <v>1200</v>
      </c>
      <c r="G105" s="153">
        <v>600</v>
      </c>
      <c r="H105" s="262">
        <v>30</v>
      </c>
      <c r="I105" s="155">
        <v>7</v>
      </c>
      <c r="J105" s="156">
        <f t="shared" si="33"/>
        <v>5.04</v>
      </c>
      <c r="K105" s="264">
        <f t="shared" si="34"/>
        <v>0.1512</v>
      </c>
      <c r="L105" s="263">
        <v>44</v>
      </c>
      <c r="M105" s="157">
        <f t="shared" si="35"/>
        <v>6.6528</v>
      </c>
      <c r="N105" s="362" t="s">
        <v>909</v>
      </c>
      <c r="O105" s="349">
        <v>59.8752</v>
      </c>
      <c r="P105" s="162">
        <f t="shared" si="36"/>
        <v>73.180800000000005</v>
      </c>
      <c r="Q105" s="363">
        <f t="shared" si="29"/>
        <v>1021.525344</v>
      </c>
      <c r="R105" s="364">
        <v>6756.12</v>
      </c>
      <c r="S105" s="365">
        <f t="shared" si="32"/>
        <v>202.68360000000001</v>
      </c>
    </row>
    <row r="106" spans="1:19" x14ac:dyDescent="0.25">
      <c r="A106" s="618"/>
      <c r="B106" s="166">
        <v>59312</v>
      </c>
      <c r="C106" s="647"/>
      <c r="D106" s="534">
        <v>5501</v>
      </c>
      <c r="E106" s="524">
        <v>170</v>
      </c>
      <c r="F106" s="337">
        <v>1200</v>
      </c>
      <c r="G106" s="169">
        <v>600</v>
      </c>
      <c r="H106" s="270">
        <v>40</v>
      </c>
      <c r="I106" s="171">
        <v>5</v>
      </c>
      <c r="J106" s="172">
        <f t="shared" si="33"/>
        <v>3.6</v>
      </c>
      <c r="K106" s="250">
        <f t="shared" si="34"/>
        <v>0.14399999999999999</v>
      </c>
      <c r="L106" s="249">
        <v>48</v>
      </c>
      <c r="M106" s="173">
        <f t="shared" si="35"/>
        <v>6.911999999999999</v>
      </c>
      <c r="N106" s="338" t="s">
        <v>909</v>
      </c>
      <c r="O106" s="324">
        <v>69.11999999999999</v>
      </c>
      <c r="P106" s="178">
        <f t="shared" si="36"/>
        <v>76.031999999999982</v>
      </c>
      <c r="Q106" s="339">
        <f t="shared" si="29"/>
        <v>972.88127999999995</v>
      </c>
      <c r="R106" s="364">
        <v>6756.12</v>
      </c>
      <c r="S106" s="366">
        <f t="shared" si="32"/>
        <v>270.2448</v>
      </c>
    </row>
    <row r="107" spans="1:19" x14ac:dyDescent="0.25">
      <c r="A107" s="618"/>
      <c r="B107" s="166">
        <v>59313</v>
      </c>
      <c r="C107" s="647"/>
      <c r="D107" s="534">
        <v>538192</v>
      </c>
      <c r="E107" s="524">
        <v>170</v>
      </c>
      <c r="F107" s="337">
        <v>1200</v>
      </c>
      <c r="G107" s="169">
        <v>600</v>
      </c>
      <c r="H107" s="270">
        <v>50</v>
      </c>
      <c r="I107" s="171">
        <v>4</v>
      </c>
      <c r="J107" s="172">
        <f t="shared" si="33"/>
        <v>2.88</v>
      </c>
      <c r="K107" s="250">
        <f t="shared" si="34"/>
        <v>0.14399999999999999</v>
      </c>
      <c r="L107" s="249">
        <v>48</v>
      </c>
      <c r="M107" s="173">
        <f t="shared" si="35"/>
        <v>6.911999999999999</v>
      </c>
      <c r="N107" s="338" t="s">
        <v>907</v>
      </c>
      <c r="O107" s="324" t="s">
        <v>12</v>
      </c>
      <c r="P107" s="178">
        <f t="shared" si="36"/>
        <v>76.031999999999982</v>
      </c>
      <c r="Q107" s="339">
        <f t="shared" si="29"/>
        <v>972.88127999999995</v>
      </c>
      <c r="R107" s="364">
        <v>6756.12</v>
      </c>
      <c r="S107" s="366">
        <f t="shared" si="32"/>
        <v>337.80599999999998</v>
      </c>
    </row>
    <row r="108" spans="1:19" ht="16.5" thickBot="1" x14ac:dyDescent="0.3">
      <c r="A108" s="618"/>
      <c r="B108" s="218">
        <v>59318</v>
      </c>
      <c r="C108" s="647"/>
      <c r="D108" s="542">
        <v>48071</v>
      </c>
      <c r="E108" s="528">
        <v>170</v>
      </c>
      <c r="F108" s="368">
        <v>1200</v>
      </c>
      <c r="G108" s="221">
        <v>600</v>
      </c>
      <c r="H108" s="280">
        <v>100</v>
      </c>
      <c r="I108" s="223">
        <v>2</v>
      </c>
      <c r="J108" s="224">
        <f t="shared" si="33"/>
        <v>1.44</v>
      </c>
      <c r="K108" s="282">
        <f t="shared" si="34"/>
        <v>0.14399999999999999</v>
      </c>
      <c r="L108" s="281">
        <v>48</v>
      </c>
      <c r="M108" s="225">
        <f t="shared" si="35"/>
        <v>6.911999999999999</v>
      </c>
      <c r="N108" s="369" t="s">
        <v>907</v>
      </c>
      <c r="O108" s="329" t="s">
        <v>12</v>
      </c>
      <c r="P108" s="197">
        <f t="shared" si="36"/>
        <v>76.031999999999982</v>
      </c>
      <c r="Q108" s="370">
        <f t="shared" si="29"/>
        <v>972.88127999999995</v>
      </c>
      <c r="R108" s="371">
        <v>6756.12</v>
      </c>
      <c r="S108" s="372">
        <f t="shared" si="32"/>
        <v>675.61199999999997</v>
      </c>
    </row>
    <row r="109" spans="1:19" x14ac:dyDescent="0.25">
      <c r="A109" s="620" t="s">
        <v>927</v>
      </c>
      <c r="B109" s="150">
        <v>59320</v>
      </c>
      <c r="C109" s="646" t="s">
        <v>1176</v>
      </c>
      <c r="D109" s="533">
        <v>10356</v>
      </c>
      <c r="E109" s="526">
        <v>180</v>
      </c>
      <c r="F109" s="347">
        <v>1200</v>
      </c>
      <c r="G109" s="153">
        <v>600</v>
      </c>
      <c r="H109" s="262">
        <v>30</v>
      </c>
      <c r="I109" s="155">
        <v>7</v>
      </c>
      <c r="J109" s="156">
        <f t="shared" si="33"/>
        <v>5.04</v>
      </c>
      <c r="K109" s="264">
        <f t="shared" si="34"/>
        <v>0.1512</v>
      </c>
      <c r="L109" s="263">
        <v>40.000000000000007</v>
      </c>
      <c r="M109" s="157">
        <f t="shared" si="35"/>
        <v>6.0480000000000009</v>
      </c>
      <c r="N109" s="348" t="s">
        <v>909</v>
      </c>
      <c r="O109" s="349">
        <v>54.432000000000009</v>
      </c>
      <c r="P109" s="162">
        <f t="shared" si="36"/>
        <v>66.528000000000006</v>
      </c>
      <c r="Q109" s="363">
        <f t="shared" si="29"/>
        <v>1041.4398960000001</v>
      </c>
      <c r="R109" s="364">
        <v>6887.83</v>
      </c>
      <c r="S109" s="365">
        <f t="shared" si="32"/>
        <v>206.63490000000002</v>
      </c>
    </row>
    <row r="110" spans="1:19" x14ac:dyDescent="0.25">
      <c r="A110" s="618"/>
      <c r="B110" s="166">
        <v>59321</v>
      </c>
      <c r="C110" s="647"/>
      <c r="D110" s="534">
        <v>195504</v>
      </c>
      <c r="E110" s="524">
        <v>180</v>
      </c>
      <c r="F110" s="337">
        <v>1200</v>
      </c>
      <c r="G110" s="169">
        <v>600</v>
      </c>
      <c r="H110" s="270">
        <v>40</v>
      </c>
      <c r="I110" s="171">
        <v>5</v>
      </c>
      <c r="J110" s="172">
        <f t="shared" si="33"/>
        <v>3.6</v>
      </c>
      <c r="K110" s="250">
        <f t="shared" si="34"/>
        <v>0.14399999999999999</v>
      </c>
      <c r="L110" s="249">
        <v>48</v>
      </c>
      <c r="M110" s="173">
        <f t="shared" si="35"/>
        <v>6.911999999999999</v>
      </c>
      <c r="N110" s="338" t="s">
        <v>909</v>
      </c>
      <c r="O110" s="324">
        <v>55.295999999999992</v>
      </c>
      <c r="P110" s="178">
        <f t="shared" si="36"/>
        <v>76.031999999999982</v>
      </c>
      <c r="Q110" s="339">
        <f t="shared" si="29"/>
        <v>991.84751999999992</v>
      </c>
      <c r="R110" s="364">
        <v>6887.83</v>
      </c>
      <c r="S110" s="366">
        <f t="shared" si="32"/>
        <v>275.51319999999998</v>
      </c>
    </row>
    <row r="111" spans="1:19" x14ac:dyDescent="0.25">
      <c r="A111" s="618"/>
      <c r="B111" s="166">
        <v>59322</v>
      </c>
      <c r="C111" s="647"/>
      <c r="D111" s="534">
        <v>140381</v>
      </c>
      <c r="E111" s="524">
        <v>180</v>
      </c>
      <c r="F111" s="337">
        <v>1200</v>
      </c>
      <c r="G111" s="169">
        <v>600</v>
      </c>
      <c r="H111" s="270">
        <v>50</v>
      </c>
      <c r="I111" s="171">
        <v>4</v>
      </c>
      <c r="J111" s="172">
        <f t="shared" si="33"/>
        <v>2.88</v>
      </c>
      <c r="K111" s="250">
        <f t="shared" si="34"/>
        <v>0.14399999999999999</v>
      </c>
      <c r="L111" s="249">
        <v>48</v>
      </c>
      <c r="M111" s="173">
        <f t="shared" si="35"/>
        <v>6.911999999999999</v>
      </c>
      <c r="N111" s="338" t="s">
        <v>907</v>
      </c>
      <c r="O111" s="324" t="s">
        <v>12</v>
      </c>
      <c r="P111" s="178">
        <f t="shared" si="36"/>
        <v>76.031999999999982</v>
      </c>
      <c r="Q111" s="339">
        <f t="shared" si="29"/>
        <v>991.84751999999992</v>
      </c>
      <c r="R111" s="364">
        <v>6887.83</v>
      </c>
      <c r="S111" s="366">
        <f t="shared" si="32"/>
        <v>344.39150000000001</v>
      </c>
    </row>
    <row r="112" spans="1:19" ht="16.5" thickBot="1" x14ac:dyDescent="0.3">
      <c r="A112" s="618"/>
      <c r="B112" s="166">
        <v>59328</v>
      </c>
      <c r="C112" s="647"/>
      <c r="D112" s="535">
        <v>8092</v>
      </c>
      <c r="E112" s="367">
        <v>180</v>
      </c>
      <c r="F112" s="337">
        <v>1200</v>
      </c>
      <c r="G112" s="169">
        <v>600</v>
      </c>
      <c r="H112" s="270">
        <v>100</v>
      </c>
      <c r="I112" s="171">
        <v>2</v>
      </c>
      <c r="J112" s="172">
        <f t="shared" si="33"/>
        <v>1.44</v>
      </c>
      <c r="K112" s="250">
        <f t="shared" si="34"/>
        <v>0.14399999999999999</v>
      </c>
      <c r="L112" s="249">
        <v>48</v>
      </c>
      <c r="M112" s="173">
        <f t="shared" si="35"/>
        <v>6.911999999999999</v>
      </c>
      <c r="N112" s="338" t="s">
        <v>907</v>
      </c>
      <c r="O112" s="324" t="s">
        <v>12</v>
      </c>
      <c r="P112" s="178">
        <f t="shared" si="36"/>
        <v>76.031999999999982</v>
      </c>
      <c r="Q112" s="339">
        <f t="shared" si="29"/>
        <v>991.84751999999992</v>
      </c>
      <c r="R112" s="364">
        <v>6887.83</v>
      </c>
      <c r="S112" s="366">
        <f t="shared" si="32"/>
        <v>688.78300000000002</v>
      </c>
    </row>
    <row r="113" spans="1:19" x14ac:dyDescent="0.25">
      <c r="A113" s="620" t="s">
        <v>928</v>
      </c>
      <c r="B113" s="201">
        <v>59330</v>
      </c>
      <c r="C113" s="646" t="s">
        <v>1177</v>
      </c>
      <c r="D113" s="541">
        <v>148193</v>
      </c>
      <c r="E113" s="526">
        <v>190</v>
      </c>
      <c r="F113" s="373">
        <v>1200</v>
      </c>
      <c r="G113" s="204">
        <v>600</v>
      </c>
      <c r="H113" s="374">
        <v>30</v>
      </c>
      <c r="I113" s="206">
        <v>7</v>
      </c>
      <c r="J113" s="207">
        <f t="shared" si="33"/>
        <v>5.04</v>
      </c>
      <c r="K113" s="297">
        <f t="shared" si="34"/>
        <v>0.1512</v>
      </c>
      <c r="L113" s="321">
        <v>40.000000000000007</v>
      </c>
      <c r="M113" s="208">
        <f t="shared" si="35"/>
        <v>6.0480000000000009</v>
      </c>
      <c r="N113" s="375" t="s">
        <v>909</v>
      </c>
      <c r="O113" s="330">
        <v>54.432000000000009</v>
      </c>
      <c r="P113" s="213">
        <f t="shared" si="36"/>
        <v>66.528000000000006</v>
      </c>
      <c r="Q113" s="376">
        <f t="shared" si="29"/>
        <v>1095.6723120000001</v>
      </c>
      <c r="R113" s="408">
        <v>7246.51</v>
      </c>
      <c r="S113" s="377">
        <f t="shared" si="32"/>
        <v>217.39530000000002</v>
      </c>
    </row>
    <row r="114" spans="1:19" x14ac:dyDescent="0.25">
      <c r="A114" s="618"/>
      <c r="B114" s="166">
        <v>59331</v>
      </c>
      <c r="C114" s="647"/>
      <c r="D114" s="534">
        <v>956147</v>
      </c>
      <c r="E114" s="524">
        <v>190</v>
      </c>
      <c r="F114" s="337">
        <v>1200</v>
      </c>
      <c r="G114" s="169">
        <v>600</v>
      </c>
      <c r="H114" s="270">
        <v>40</v>
      </c>
      <c r="I114" s="171">
        <v>5</v>
      </c>
      <c r="J114" s="172">
        <f t="shared" si="33"/>
        <v>3.6</v>
      </c>
      <c r="K114" s="250">
        <f t="shared" si="34"/>
        <v>0.14399999999999999</v>
      </c>
      <c r="L114" s="249">
        <v>48</v>
      </c>
      <c r="M114" s="173">
        <f t="shared" si="35"/>
        <v>6.911999999999999</v>
      </c>
      <c r="N114" s="338" t="s">
        <v>909</v>
      </c>
      <c r="O114" s="324">
        <v>55.295999999999992</v>
      </c>
      <c r="P114" s="178">
        <f t="shared" si="36"/>
        <v>76.031999999999982</v>
      </c>
      <c r="Q114" s="339">
        <f t="shared" si="29"/>
        <v>1043.4974399999999</v>
      </c>
      <c r="R114" s="361">
        <v>7246.51</v>
      </c>
      <c r="S114" s="366">
        <f t="shared" si="32"/>
        <v>289.86039999999997</v>
      </c>
    </row>
    <row r="115" spans="1:19" x14ac:dyDescent="0.25">
      <c r="A115" s="618"/>
      <c r="B115" s="166">
        <v>59332</v>
      </c>
      <c r="C115" s="647"/>
      <c r="D115" s="534">
        <v>63211</v>
      </c>
      <c r="E115" s="524">
        <v>190</v>
      </c>
      <c r="F115" s="337">
        <v>1200</v>
      </c>
      <c r="G115" s="169">
        <v>600</v>
      </c>
      <c r="H115" s="270">
        <v>50</v>
      </c>
      <c r="I115" s="171">
        <v>4</v>
      </c>
      <c r="J115" s="172">
        <f t="shared" si="33"/>
        <v>2.88</v>
      </c>
      <c r="K115" s="250">
        <f t="shared" si="34"/>
        <v>0.14399999999999999</v>
      </c>
      <c r="L115" s="249">
        <v>48</v>
      </c>
      <c r="M115" s="173">
        <f t="shared" si="35"/>
        <v>6.911999999999999</v>
      </c>
      <c r="N115" s="338" t="s">
        <v>909</v>
      </c>
      <c r="O115" s="324">
        <v>55.295999999999992</v>
      </c>
      <c r="P115" s="178">
        <f t="shared" si="36"/>
        <v>76.031999999999982</v>
      </c>
      <c r="Q115" s="339">
        <f t="shared" si="29"/>
        <v>1043.4974399999999</v>
      </c>
      <c r="R115" s="361">
        <v>7246.51</v>
      </c>
      <c r="S115" s="366">
        <f t="shared" si="32"/>
        <v>362.32549999999998</v>
      </c>
    </row>
    <row r="116" spans="1:19" ht="16.5" thickBot="1" x14ac:dyDescent="0.3">
      <c r="A116" s="618"/>
      <c r="B116" s="166">
        <v>59337</v>
      </c>
      <c r="C116" s="647"/>
      <c r="D116" s="555">
        <v>140060</v>
      </c>
      <c r="E116" s="524">
        <v>190</v>
      </c>
      <c r="F116" s="337">
        <v>1200</v>
      </c>
      <c r="G116" s="169">
        <v>600</v>
      </c>
      <c r="H116" s="270">
        <v>100</v>
      </c>
      <c r="I116" s="171">
        <v>2</v>
      </c>
      <c r="J116" s="172">
        <f t="shared" si="33"/>
        <v>1.44</v>
      </c>
      <c r="K116" s="250">
        <f t="shared" si="34"/>
        <v>0.14399999999999999</v>
      </c>
      <c r="L116" s="249">
        <v>48</v>
      </c>
      <c r="M116" s="173">
        <f t="shared" si="35"/>
        <v>6.911999999999999</v>
      </c>
      <c r="N116" s="338" t="s">
        <v>909</v>
      </c>
      <c r="O116" s="324">
        <v>55.295999999999992</v>
      </c>
      <c r="P116" s="178">
        <f t="shared" si="36"/>
        <v>76.031999999999982</v>
      </c>
      <c r="Q116" s="339">
        <f t="shared" ref="Q116:Q121" si="37">IFERROR(R116*K116,"-")</f>
        <v>1043.4974399999999</v>
      </c>
      <c r="R116" s="371">
        <v>7246.51</v>
      </c>
      <c r="S116" s="366">
        <f t="shared" ref="S116:S121" si="38">IFERROR(Q116/J116,"-")</f>
        <v>724.65099999999995</v>
      </c>
    </row>
    <row r="117" spans="1:19" x14ac:dyDescent="0.25">
      <c r="A117" s="616" t="s">
        <v>929</v>
      </c>
      <c r="B117" s="118">
        <v>59488</v>
      </c>
      <c r="C117" s="651" t="s">
        <v>1178</v>
      </c>
      <c r="D117" s="534">
        <v>125510</v>
      </c>
      <c r="E117" s="523">
        <v>110</v>
      </c>
      <c r="F117" s="331">
        <v>1200</v>
      </c>
      <c r="G117" s="121">
        <v>600</v>
      </c>
      <c r="H117" s="332">
        <v>50</v>
      </c>
      <c r="I117" s="123">
        <v>6</v>
      </c>
      <c r="J117" s="124">
        <v>4.32</v>
      </c>
      <c r="K117" s="125">
        <v>0.216</v>
      </c>
      <c r="L117" s="123">
        <v>32.000000000000007</v>
      </c>
      <c r="M117" s="242">
        <v>6.9120000000000017</v>
      </c>
      <c r="N117" s="128" t="s">
        <v>909</v>
      </c>
      <c r="O117" s="378">
        <v>96.768000000000029</v>
      </c>
      <c r="P117" s="130">
        <v>76.032000000000025</v>
      </c>
      <c r="Q117" s="335">
        <f t="shared" si="37"/>
        <v>1140.7867200000001</v>
      </c>
      <c r="R117" s="164">
        <v>5281.42</v>
      </c>
      <c r="S117" s="336">
        <f t="shared" si="38"/>
        <v>264.07099999999997</v>
      </c>
    </row>
    <row r="118" spans="1:19" ht="16.5" thickBot="1" x14ac:dyDescent="0.3">
      <c r="A118" s="617"/>
      <c r="B118" s="134">
        <v>59492</v>
      </c>
      <c r="C118" s="655"/>
      <c r="D118" s="535">
        <v>119763</v>
      </c>
      <c r="E118" s="525">
        <v>110</v>
      </c>
      <c r="F118" s="341">
        <v>1200</v>
      </c>
      <c r="G118" s="137">
        <v>600</v>
      </c>
      <c r="H118" s="342">
        <v>100</v>
      </c>
      <c r="I118" s="139">
        <v>3</v>
      </c>
      <c r="J118" s="140">
        <v>2.16</v>
      </c>
      <c r="K118" s="141">
        <v>0.216</v>
      </c>
      <c r="L118" s="139">
        <v>32.000000000000007</v>
      </c>
      <c r="M118" s="257">
        <v>6.9120000000000017</v>
      </c>
      <c r="N118" s="144" t="s">
        <v>909</v>
      </c>
      <c r="O118" s="379">
        <v>96.768000000000029</v>
      </c>
      <c r="P118" s="146">
        <v>76.032000000000025</v>
      </c>
      <c r="Q118" s="345">
        <f t="shared" si="37"/>
        <v>1140.7867200000001</v>
      </c>
      <c r="R118" s="199">
        <v>5281.42</v>
      </c>
      <c r="S118" s="346">
        <f t="shared" si="38"/>
        <v>528.14199999999994</v>
      </c>
    </row>
    <row r="119" spans="1:19" x14ac:dyDescent="0.25">
      <c r="A119" s="635" t="s">
        <v>930</v>
      </c>
      <c r="B119" s="150">
        <v>59479</v>
      </c>
      <c r="C119" s="651" t="s">
        <v>1179</v>
      </c>
      <c r="D119" s="554">
        <v>64817</v>
      </c>
      <c r="E119" s="529">
        <v>170</v>
      </c>
      <c r="F119" s="239">
        <v>1200</v>
      </c>
      <c r="G119" s="121">
        <v>600</v>
      </c>
      <c r="H119" s="240">
        <v>30</v>
      </c>
      <c r="I119" s="263">
        <v>7</v>
      </c>
      <c r="J119" s="156">
        <v>5.04</v>
      </c>
      <c r="K119" s="157">
        <v>0.1512</v>
      </c>
      <c r="L119" s="155">
        <v>40</v>
      </c>
      <c r="M119" s="264">
        <v>6.048</v>
      </c>
      <c r="N119" s="160" t="s">
        <v>909</v>
      </c>
      <c r="O119" s="161">
        <v>62.207999999999991</v>
      </c>
      <c r="P119" s="162">
        <v>66.528000000000006</v>
      </c>
      <c r="Q119" s="363">
        <f t="shared" si="37"/>
        <v>1320.9588000000001</v>
      </c>
      <c r="R119" s="164">
        <v>8736.5</v>
      </c>
      <c r="S119" s="380">
        <f t="shared" si="38"/>
        <v>262.09500000000003</v>
      </c>
    </row>
    <row r="120" spans="1:19" x14ac:dyDescent="0.25">
      <c r="A120" s="635"/>
      <c r="B120" s="166">
        <v>59480</v>
      </c>
      <c r="C120" s="647"/>
      <c r="D120" s="534">
        <v>345515</v>
      </c>
      <c r="E120" s="530">
        <v>170</v>
      </c>
      <c r="F120" s="247">
        <v>1200</v>
      </c>
      <c r="G120" s="169">
        <v>600</v>
      </c>
      <c r="H120" s="248">
        <v>40</v>
      </c>
      <c r="I120" s="249">
        <v>5</v>
      </c>
      <c r="J120" s="172">
        <v>3.6</v>
      </c>
      <c r="K120" s="173">
        <v>0.14399999999999999</v>
      </c>
      <c r="L120" s="171">
        <v>48</v>
      </c>
      <c r="M120" s="250">
        <v>6.911999999999999</v>
      </c>
      <c r="N120" s="176" t="s">
        <v>909</v>
      </c>
      <c r="O120" s="177">
        <v>62.207999999999991</v>
      </c>
      <c r="P120" s="178">
        <v>76.031999999999982</v>
      </c>
      <c r="Q120" s="339">
        <f t="shared" si="37"/>
        <v>1258.0559999999998</v>
      </c>
      <c r="R120" s="164">
        <v>8736.5</v>
      </c>
      <c r="S120" s="340">
        <f t="shared" si="38"/>
        <v>349.45999999999992</v>
      </c>
    </row>
    <row r="121" spans="1:19" ht="16.5" thickBot="1" x14ac:dyDescent="0.3">
      <c r="A121" s="636"/>
      <c r="B121" s="218">
        <v>59481</v>
      </c>
      <c r="C121" s="648"/>
      <c r="D121" s="535">
        <v>40089</v>
      </c>
      <c r="E121" s="571">
        <v>170</v>
      </c>
      <c r="F121" s="279">
        <v>1200</v>
      </c>
      <c r="G121" s="221">
        <v>600</v>
      </c>
      <c r="H121" s="317">
        <v>50</v>
      </c>
      <c r="I121" s="281">
        <v>4</v>
      </c>
      <c r="J121" s="224">
        <v>2.88</v>
      </c>
      <c r="K121" s="225">
        <v>0.14399999999999999</v>
      </c>
      <c r="L121" s="223">
        <v>48</v>
      </c>
      <c r="M121" s="282">
        <v>6.911999999999999</v>
      </c>
      <c r="N121" s="228" t="s">
        <v>909</v>
      </c>
      <c r="O121" s="229">
        <v>62.207999999999991</v>
      </c>
      <c r="P121" s="197">
        <v>76.031999999999982</v>
      </c>
      <c r="Q121" s="370">
        <f t="shared" si="37"/>
        <v>1258.0559999999998</v>
      </c>
      <c r="R121" s="572">
        <v>8736.5</v>
      </c>
      <c r="S121" s="573">
        <f t="shared" si="38"/>
        <v>436.82499999999993</v>
      </c>
    </row>
    <row r="122" spans="1:19" ht="15" x14ac:dyDescent="0.25">
      <c r="A122" s="233"/>
      <c r="B122" s="238"/>
      <c r="C122" s="238"/>
      <c r="D122" s="238"/>
      <c r="E122" s="238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ht="94.5" x14ac:dyDescent="0.25">
      <c r="A123" s="604" t="s">
        <v>890</v>
      </c>
      <c r="B123" s="606" t="s">
        <v>938</v>
      </c>
      <c r="C123" s="607"/>
      <c r="D123" s="607"/>
      <c r="E123" s="606" t="s">
        <v>939</v>
      </c>
      <c r="F123" s="637" t="s">
        <v>893</v>
      </c>
      <c r="G123" s="638"/>
      <c r="H123" s="638"/>
      <c r="I123" s="639"/>
      <c r="J123" s="608" t="s">
        <v>895</v>
      </c>
      <c r="K123" s="608"/>
      <c r="L123" s="611" t="s">
        <v>896</v>
      </c>
      <c r="M123" s="113" t="s">
        <v>898</v>
      </c>
      <c r="N123" s="604" t="s">
        <v>940</v>
      </c>
      <c r="O123" s="604"/>
      <c r="P123"/>
      <c r="Q123"/>
      <c r="R123"/>
      <c r="S123"/>
    </row>
    <row r="124" spans="1:19" ht="59.25" thickBot="1" x14ac:dyDescent="0.3">
      <c r="A124" s="605"/>
      <c r="B124" s="607"/>
      <c r="C124" s="640"/>
      <c r="D124" s="640"/>
      <c r="E124" s="607"/>
      <c r="F124" s="114" t="s">
        <v>853</v>
      </c>
      <c r="G124" s="114" t="s">
        <v>900</v>
      </c>
      <c r="H124" s="632" t="s">
        <v>852</v>
      </c>
      <c r="I124" s="633"/>
      <c r="J124" s="115" t="s">
        <v>901</v>
      </c>
      <c r="K124" s="117" t="s">
        <v>903</v>
      </c>
      <c r="L124" s="612"/>
      <c r="M124" s="115" t="s">
        <v>903</v>
      </c>
      <c r="N124" s="116" t="s">
        <v>903</v>
      </c>
      <c r="O124" s="116" t="s">
        <v>901</v>
      </c>
      <c r="P124"/>
      <c r="Q124"/>
      <c r="R124"/>
      <c r="S124"/>
    </row>
    <row r="125" spans="1:19" ht="38.25" x14ac:dyDescent="0.25">
      <c r="A125" s="381" t="s">
        <v>931</v>
      </c>
      <c r="B125" s="118">
        <v>59385</v>
      </c>
      <c r="C125" s="574" t="s">
        <v>1180</v>
      </c>
      <c r="D125" s="553" t="s">
        <v>1181</v>
      </c>
      <c r="E125" s="382">
        <v>100</v>
      </c>
      <c r="F125" s="331">
        <v>1200</v>
      </c>
      <c r="G125" s="121">
        <v>600</v>
      </c>
      <c r="H125" s="121">
        <v>30</v>
      </c>
      <c r="I125" s="332">
        <v>50</v>
      </c>
      <c r="J125" s="123">
        <v>104</v>
      </c>
      <c r="K125" s="242">
        <v>2.9952000000000001</v>
      </c>
      <c r="L125" s="383" t="s">
        <v>909</v>
      </c>
      <c r="M125" s="245">
        <v>65.894400000000005</v>
      </c>
      <c r="N125" s="384">
        <v>11028.53</v>
      </c>
      <c r="O125" s="216">
        <f>IFERROR(N125*(F125*G125*((H125+I125)/2)/1000000000),"---")</f>
        <v>317.62166400000001</v>
      </c>
      <c r="P125"/>
      <c r="Q125"/>
      <c r="R125"/>
      <c r="S125"/>
    </row>
    <row r="126" spans="1:19" ht="38.25" x14ac:dyDescent="0.25">
      <c r="A126" s="385" t="s">
        <v>932</v>
      </c>
      <c r="B126" s="166">
        <v>59386</v>
      </c>
      <c r="C126" s="575" t="s">
        <v>1182</v>
      </c>
      <c r="D126" s="550" t="s">
        <v>1183</v>
      </c>
      <c r="E126" s="386">
        <v>100</v>
      </c>
      <c r="F126" s="337">
        <v>1200</v>
      </c>
      <c r="G126" s="169">
        <v>600</v>
      </c>
      <c r="H126" s="169">
        <v>50</v>
      </c>
      <c r="I126" s="270">
        <v>70</v>
      </c>
      <c r="J126" s="171">
        <v>72</v>
      </c>
      <c r="K126" s="250">
        <v>3.1104000000000003</v>
      </c>
      <c r="L126" s="304" t="s">
        <v>909</v>
      </c>
      <c r="M126" s="184">
        <v>68.42880000000001</v>
      </c>
      <c r="N126" s="387">
        <v>10501.68</v>
      </c>
      <c r="O126" s="180">
        <f t="shared" ref="O126:O130" si="39">IFERROR(N126*(F126*G126*((H126+I126)/2)/1000000000),"---")</f>
        <v>453.67257600000005</v>
      </c>
      <c r="P126"/>
      <c r="Q126"/>
      <c r="R126"/>
      <c r="S126"/>
    </row>
    <row r="127" spans="1:19" ht="39" thickBot="1" x14ac:dyDescent="0.3">
      <c r="A127" s="388" t="s">
        <v>933</v>
      </c>
      <c r="B127" s="186">
        <v>59387</v>
      </c>
      <c r="C127" s="576" t="s">
        <v>1184</v>
      </c>
      <c r="D127" s="549" t="s">
        <v>1185</v>
      </c>
      <c r="E127" s="389">
        <v>100</v>
      </c>
      <c r="F127" s="353">
        <v>1200</v>
      </c>
      <c r="G127" s="189">
        <v>600</v>
      </c>
      <c r="H127" s="189">
        <v>40</v>
      </c>
      <c r="I127" s="354">
        <v>40</v>
      </c>
      <c r="J127" s="191">
        <v>108</v>
      </c>
      <c r="K127" s="293">
        <v>3.1103999999999998</v>
      </c>
      <c r="L127" s="326" t="s">
        <v>909</v>
      </c>
      <c r="M127" s="294">
        <v>68.428799999999995</v>
      </c>
      <c r="N127" s="390">
        <v>9369.19</v>
      </c>
      <c r="O127" s="200">
        <f t="shared" si="39"/>
        <v>269.832672</v>
      </c>
      <c r="P127"/>
      <c r="Q127"/>
      <c r="R127"/>
      <c r="S127"/>
    </row>
    <row r="128" spans="1:19" ht="38.25" x14ac:dyDescent="0.25">
      <c r="A128" s="381" t="s">
        <v>934</v>
      </c>
      <c r="B128" s="118">
        <v>59388</v>
      </c>
      <c r="C128" s="577" t="s">
        <v>1186</v>
      </c>
      <c r="D128" s="548" t="s">
        <v>1187</v>
      </c>
      <c r="E128" s="382">
        <v>100</v>
      </c>
      <c r="F128" s="331">
        <v>1200</v>
      </c>
      <c r="G128" s="121">
        <v>600</v>
      </c>
      <c r="H128" s="121">
        <v>30</v>
      </c>
      <c r="I128" s="332">
        <v>55</v>
      </c>
      <c r="J128" s="123">
        <v>88</v>
      </c>
      <c r="K128" s="242">
        <v>2.6928000000000001</v>
      </c>
      <c r="L128" s="383" t="s">
        <v>909</v>
      </c>
      <c r="M128" s="245">
        <v>59.241600000000005</v>
      </c>
      <c r="N128" s="384">
        <v>11126.14</v>
      </c>
      <c r="O128" s="216">
        <f t="shared" si="39"/>
        <v>340.45988399999999</v>
      </c>
      <c r="P128"/>
      <c r="Q128"/>
      <c r="R128"/>
      <c r="S128"/>
    </row>
    <row r="129" spans="1:19" ht="38.25" x14ac:dyDescent="0.25">
      <c r="A129" s="385" t="s">
        <v>935</v>
      </c>
      <c r="B129" s="166">
        <v>59389</v>
      </c>
      <c r="C129" s="575" t="s">
        <v>1188</v>
      </c>
      <c r="D129" s="550" t="s">
        <v>1189</v>
      </c>
      <c r="E129" s="386">
        <v>100</v>
      </c>
      <c r="F129" s="337">
        <v>1200</v>
      </c>
      <c r="G129" s="169">
        <v>600</v>
      </c>
      <c r="H129" s="169">
        <v>55</v>
      </c>
      <c r="I129" s="270">
        <v>80</v>
      </c>
      <c r="J129" s="171">
        <v>64</v>
      </c>
      <c r="K129" s="250">
        <v>3.1103999999999998</v>
      </c>
      <c r="L129" s="304" t="s">
        <v>909</v>
      </c>
      <c r="M129" s="184">
        <v>68.428799999999995</v>
      </c>
      <c r="N129" s="387">
        <v>10360.56</v>
      </c>
      <c r="O129" s="180">
        <f t="shared" si="39"/>
        <v>503.52321599999993</v>
      </c>
      <c r="P129"/>
      <c r="Q129"/>
      <c r="R129"/>
      <c r="S129"/>
    </row>
    <row r="130" spans="1:19" ht="39" thickBot="1" x14ac:dyDescent="0.3">
      <c r="A130" s="391" t="s">
        <v>936</v>
      </c>
      <c r="B130" s="134">
        <v>59390</v>
      </c>
      <c r="C130" s="576" t="s">
        <v>1190</v>
      </c>
      <c r="D130" s="551" t="s">
        <v>1191</v>
      </c>
      <c r="E130" s="392">
        <v>100</v>
      </c>
      <c r="F130" s="341">
        <v>1200</v>
      </c>
      <c r="G130" s="137">
        <v>600</v>
      </c>
      <c r="H130" s="137">
        <v>50</v>
      </c>
      <c r="I130" s="342">
        <v>50</v>
      </c>
      <c r="J130" s="139">
        <v>88</v>
      </c>
      <c r="K130" s="257">
        <v>3.1679999999999997</v>
      </c>
      <c r="L130" s="393" t="s">
        <v>909</v>
      </c>
      <c r="M130" s="259">
        <v>69.695999999999998</v>
      </c>
      <c r="N130" s="394">
        <v>9379.7800000000007</v>
      </c>
      <c r="O130" s="395">
        <f t="shared" si="39"/>
        <v>337.67207999999999</v>
      </c>
      <c r="P130"/>
      <c r="Q130"/>
      <c r="R130"/>
      <c r="S130"/>
    </row>
    <row r="131" spans="1:19" ht="39" thickBot="1" x14ac:dyDescent="0.3">
      <c r="A131" s="396" t="s">
        <v>937</v>
      </c>
      <c r="B131" s="397">
        <v>59391</v>
      </c>
      <c r="C131" s="578" t="s">
        <v>1192</v>
      </c>
      <c r="D131" s="579">
        <v>445540</v>
      </c>
      <c r="E131" s="398">
        <v>140</v>
      </c>
      <c r="F131" s="399">
        <v>1200</v>
      </c>
      <c r="G131" s="400">
        <v>100</v>
      </c>
      <c r="H131" s="400">
        <v>0</v>
      </c>
      <c r="I131" s="401">
        <v>100</v>
      </c>
      <c r="J131" s="402">
        <v>480</v>
      </c>
      <c r="K131" s="403">
        <v>2.88</v>
      </c>
      <c r="L131" s="404" t="s">
        <v>909</v>
      </c>
      <c r="M131" s="405">
        <v>63.36</v>
      </c>
      <c r="N131" s="406">
        <v>10552.25</v>
      </c>
      <c r="O131" s="407">
        <f>IFERROR(N131*(F131*G131*((H131+I131)/2)/1000000000),"---")</f>
        <v>63.313500000000005</v>
      </c>
      <c r="P131"/>
      <c r="Q131"/>
      <c r="R131"/>
      <c r="S131"/>
    </row>
  </sheetData>
  <protectedRanges>
    <protectedRange sqref="E5:H5 R6:S6 A5 F7 B4:D5 I4:S5 F4:H4" name="Диапазон1"/>
    <protectedRange sqref="A4 E4" name="Диапазон1_2"/>
  </protectedRanges>
  <mergeCells count="69">
    <mergeCell ref="C117:C118"/>
    <mergeCell ref="C119:C121"/>
    <mergeCell ref="C93:C96"/>
    <mergeCell ref="C97:C100"/>
    <mergeCell ref="C101:C104"/>
    <mergeCell ref="C105:C108"/>
    <mergeCell ref="C109:C112"/>
    <mergeCell ref="C123:C124"/>
    <mergeCell ref="D123:D124"/>
    <mergeCell ref="C9:C10"/>
    <mergeCell ref="C11:C14"/>
    <mergeCell ref="C15:C18"/>
    <mergeCell ref="C19:C21"/>
    <mergeCell ref="C22:C24"/>
    <mergeCell ref="C25:C27"/>
    <mergeCell ref="C28:C38"/>
    <mergeCell ref="C39:C41"/>
    <mergeCell ref="C42:C44"/>
    <mergeCell ref="C47:C58"/>
    <mergeCell ref="C59:C72"/>
    <mergeCell ref="C73:C88"/>
    <mergeCell ref="C89:C92"/>
    <mergeCell ref="C113:C116"/>
    <mergeCell ref="J123:K123"/>
    <mergeCell ref="L123:L124"/>
    <mergeCell ref="N123:O123"/>
    <mergeCell ref="H124:I124"/>
    <mergeCell ref="A3:S3"/>
    <mergeCell ref="A117:A118"/>
    <mergeCell ref="A119:A121"/>
    <mergeCell ref="A123:A124"/>
    <mergeCell ref="B123:B124"/>
    <mergeCell ref="E123:E124"/>
    <mergeCell ref="F123:I123"/>
    <mergeCell ref="A93:A96"/>
    <mergeCell ref="A97:A100"/>
    <mergeCell ref="A101:A104"/>
    <mergeCell ref="A105:A108"/>
    <mergeCell ref="A109:A112"/>
    <mergeCell ref="A113:A116"/>
    <mergeCell ref="A73:A88"/>
    <mergeCell ref="A89:A92"/>
    <mergeCell ref="A39:A41"/>
    <mergeCell ref="A42:A44"/>
    <mergeCell ref="A45:A46"/>
    <mergeCell ref="A47:A58"/>
    <mergeCell ref="A59:A72"/>
    <mergeCell ref="A9:A10"/>
    <mergeCell ref="A11:A14"/>
    <mergeCell ref="A15:A18"/>
    <mergeCell ref="A28:A38"/>
    <mergeCell ref="A25:A27"/>
    <mergeCell ref="A19:A21"/>
    <mergeCell ref="A22:A24"/>
    <mergeCell ref="A4:H4"/>
    <mergeCell ref="A5:P6"/>
    <mergeCell ref="R5:S5"/>
    <mergeCell ref="R6:S6"/>
    <mergeCell ref="A7:A8"/>
    <mergeCell ref="B7:B8"/>
    <mergeCell ref="E7:E8"/>
    <mergeCell ref="F7:H7"/>
    <mergeCell ref="I7:K7"/>
    <mergeCell ref="L7:M7"/>
    <mergeCell ref="O7:O8"/>
    <mergeCell ref="Q7:S7"/>
    <mergeCell ref="N7:N8"/>
    <mergeCell ref="D7:D8"/>
    <mergeCell ref="C7:C8"/>
  </mergeCells>
  <conditionalFormatting sqref="B15:D15 B19:D19 O9:O13 B9:B14 D9:D14 O15:O17 B16:B18 D16:D18 N9:N18 B20:B24 N19:O24 D20:D21 R9:R41 O58:O59 R89:R100 R117:R121">
    <cfRule type="cellIs" dxfId="7" priority="22" operator="equal">
      <formula>0</formula>
    </cfRule>
  </conditionalFormatting>
  <conditionalFormatting sqref="O28">
    <cfRule type="cellIs" dxfId="6" priority="15" operator="equal">
      <formula>0</formula>
    </cfRule>
  </conditionalFormatting>
  <conditionalFormatting sqref="O33">
    <cfRule type="cellIs" dxfId="5" priority="14" operator="equal">
      <formula>0</formula>
    </cfRule>
  </conditionalFormatting>
  <conditionalFormatting sqref="O73">
    <cfRule type="cellIs" dxfId="4" priority="9" operator="equal">
      <formula>0</formula>
    </cfRule>
  </conditionalFormatting>
  <conditionalFormatting sqref="O39:O40 O45:O47 O52 O57 O64 O69 O75 O78 O80 O82 O85 O91">
    <cfRule type="cellIs" dxfId="3" priority="8" operator="equal">
      <formula>0</formula>
    </cfRule>
  </conditionalFormatting>
  <conditionalFormatting sqref="N125:N131">
    <cfRule type="cellIs" dxfId="2" priority="4" operator="equal">
      <formula>0</formula>
    </cfRule>
  </conditionalFormatting>
  <conditionalFormatting sqref="D22:D24">
    <cfRule type="cellIs" dxfId="1" priority="2" operator="equal">
      <formula>0</formula>
    </cfRule>
  </conditionalFormatting>
  <conditionalFormatting sqref="D45:D46">
    <cfRule type="cellIs" dxfId="0" priority="1" operator="equal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'C:\Users\GorbanivecN\Downloads\[2024-03-21 price-list Mіneral Insulation SD UA (7).xlsx]загальний прайс'!#REF!</xm:f>
          </x14:formula1>
          <xm:sqref>R6:S6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topLeftCell="A16" zoomScale="80" zoomScaleNormal="80" workbookViewId="0">
      <selection activeCell="B3" sqref="B3"/>
    </sheetView>
  </sheetViews>
  <sheetFormatPr defaultRowHeight="15" x14ac:dyDescent="0.25"/>
  <cols>
    <col min="1" max="1" width="3.85546875" customWidth="1"/>
    <col min="2" max="2" width="22.42578125" customWidth="1"/>
    <col min="4" max="4" width="16.5703125" customWidth="1"/>
    <col min="14" max="14" width="12.42578125" customWidth="1"/>
    <col min="16" max="16" width="11.5703125" customWidth="1"/>
    <col min="19" max="19" width="0.140625" customWidth="1"/>
    <col min="20" max="20" width="8.85546875" hidden="1" customWidth="1"/>
  </cols>
  <sheetData>
    <row r="2" spans="2:20" ht="23.1" customHeight="1" x14ac:dyDescent="0.25">
      <c r="B2" s="634" t="s">
        <v>1140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</row>
    <row r="3" spans="2:20" ht="15.75" thickBot="1" x14ac:dyDescent="0.3"/>
    <row r="4" spans="2:20" ht="57" customHeight="1" thickBot="1" x14ac:dyDescent="0.3">
      <c r="B4" s="673" t="s">
        <v>890</v>
      </c>
      <c r="C4" s="656" t="s">
        <v>961</v>
      </c>
      <c r="D4" s="661" t="s">
        <v>1133</v>
      </c>
      <c r="E4" s="656" t="s">
        <v>1134</v>
      </c>
      <c r="F4" s="658" t="s">
        <v>893</v>
      </c>
      <c r="G4" s="659"/>
      <c r="H4" s="660"/>
      <c r="I4" s="658" t="s">
        <v>894</v>
      </c>
      <c r="J4" s="659"/>
      <c r="K4" s="660"/>
      <c r="L4" s="658" t="s">
        <v>941</v>
      </c>
      <c r="M4" s="660"/>
      <c r="N4" s="675" t="s">
        <v>896</v>
      </c>
      <c r="O4" s="656" t="s">
        <v>963</v>
      </c>
      <c r="P4" s="478" t="s">
        <v>1135</v>
      </c>
      <c r="Q4" s="658" t="s">
        <v>942</v>
      </c>
      <c r="R4" s="685"/>
    </row>
    <row r="5" spans="2:20" ht="36" customHeight="1" thickBot="1" x14ac:dyDescent="0.3">
      <c r="B5" s="674"/>
      <c r="C5" s="657"/>
      <c r="D5" s="662"/>
      <c r="E5" s="657"/>
      <c r="F5" s="476" t="s">
        <v>964</v>
      </c>
      <c r="G5" s="476" t="s">
        <v>854</v>
      </c>
      <c r="H5" s="476" t="s">
        <v>962</v>
      </c>
      <c r="I5" s="476" t="s">
        <v>901</v>
      </c>
      <c r="J5" s="476" t="s">
        <v>959</v>
      </c>
      <c r="K5" s="476" t="s">
        <v>943</v>
      </c>
      <c r="L5" s="476" t="s">
        <v>904</v>
      </c>
      <c r="M5" s="476" t="s">
        <v>960</v>
      </c>
      <c r="N5" s="676"/>
      <c r="O5" s="657"/>
      <c r="P5" s="476" t="s">
        <v>960</v>
      </c>
      <c r="Q5" s="476" t="s">
        <v>944</v>
      </c>
      <c r="R5" s="479" t="s">
        <v>943</v>
      </c>
    </row>
    <row r="6" spans="2:20" ht="44.1" customHeight="1" thickBot="1" x14ac:dyDescent="0.3">
      <c r="B6" s="677" t="s">
        <v>945</v>
      </c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81"/>
    </row>
    <row r="7" spans="2:20" ht="15.75" thickBot="1" x14ac:dyDescent="0.3">
      <c r="B7" s="414" t="s">
        <v>946</v>
      </c>
      <c r="C7" s="415">
        <v>600062</v>
      </c>
      <c r="D7" s="682" t="s">
        <v>1136</v>
      </c>
      <c r="E7" s="415">
        <v>17022525</v>
      </c>
      <c r="F7" s="415">
        <v>20</v>
      </c>
      <c r="G7" s="415">
        <v>600</v>
      </c>
      <c r="H7" s="415">
        <v>1200</v>
      </c>
      <c r="I7" s="415">
        <v>20</v>
      </c>
      <c r="J7" s="415">
        <v>14.4</v>
      </c>
      <c r="K7" s="415">
        <v>0.28799999999999998</v>
      </c>
      <c r="L7" s="415">
        <v>12</v>
      </c>
      <c r="M7" s="415">
        <v>3.456</v>
      </c>
      <c r="N7" s="416" t="s">
        <v>907</v>
      </c>
      <c r="O7" s="415" t="s">
        <v>949</v>
      </c>
      <c r="P7" s="415">
        <v>76.031999999999996</v>
      </c>
      <c r="Q7" s="423">
        <v>96.4</v>
      </c>
      <c r="R7" s="416">
        <v>4820</v>
      </c>
    </row>
    <row r="8" spans="2:20" ht="15.75" thickBot="1" x14ac:dyDescent="0.3">
      <c r="B8" s="418" t="s">
        <v>947</v>
      </c>
      <c r="C8" s="415">
        <v>600242</v>
      </c>
      <c r="D8" s="683"/>
      <c r="E8" s="415">
        <v>17022526</v>
      </c>
      <c r="F8" s="415">
        <v>30</v>
      </c>
      <c r="G8" s="415">
        <v>580</v>
      </c>
      <c r="H8" s="415">
        <v>1180</v>
      </c>
      <c r="I8" s="415">
        <v>13</v>
      </c>
      <c r="J8" s="415">
        <v>8.8971999999999998</v>
      </c>
      <c r="K8" s="415">
        <v>0.26691599999999999</v>
      </c>
      <c r="L8" s="415">
        <v>12</v>
      </c>
      <c r="M8" s="415">
        <v>3.2029920000000001</v>
      </c>
      <c r="N8" s="416" t="s">
        <v>907</v>
      </c>
      <c r="O8" s="415" t="s">
        <v>949</v>
      </c>
      <c r="P8" s="415">
        <v>70.465823999999998</v>
      </c>
      <c r="Q8" s="423">
        <v>134.69999999999999</v>
      </c>
      <c r="R8" s="416">
        <v>4490</v>
      </c>
    </row>
    <row r="9" spans="2:20" ht="24.75" thickBot="1" x14ac:dyDescent="0.3">
      <c r="B9" s="417" t="s">
        <v>956</v>
      </c>
      <c r="C9" s="415">
        <v>600246</v>
      </c>
      <c r="D9" s="683"/>
      <c r="E9" s="415">
        <v>17022527</v>
      </c>
      <c r="F9" s="415">
        <v>40</v>
      </c>
      <c r="G9" s="415">
        <v>580</v>
      </c>
      <c r="H9" s="415">
        <v>1180</v>
      </c>
      <c r="I9" s="415">
        <v>10</v>
      </c>
      <c r="J9" s="415">
        <v>6.8440000000000003</v>
      </c>
      <c r="K9" s="415">
        <v>0.27376</v>
      </c>
      <c r="L9" s="415">
        <v>12</v>
      </c>
      <c r="M9" s="415">
        <v>3.28512</v>
      </c>
      <c r="N9" s="416" t="s">
        <v>909</v>
      </c>
      <c r="O9" s="415">
        <v>300</v>
      </c>
      <c r="P9" s="415">
        <v>72.272639999999996</v>
      </c>
      <c r="Q9" s="423">
        <v>172</v>
      </c>
      <c r="R9" s="416">
        <v>4300</v>
      </c>
    </row>
    <row r="10" spans="2:20" ht="15.75" thickBot="1" x14ac:dyDescent="0.3">
      <c r="B10" s="418" t="s">
        <v>957</v>
      </c>
      <c r="C10" s="415">
        <v>600247</v>
      </c>
      <c r="D10" s="683"/>
      <c r="E10" s="415">
        <v>17022528</v>
      </c>
      <c r="F10" s="415">
        <v>50</v>
      </c>
      <c r="G10" s="415">
        <v>580</v>
      </c>
      <c r="H10" s="415">
        <v>1180</v>
      </c>
      <c r="I10" s="415">
        <v>8</v>
      </c>
      <c r="J10" s="415">
        <v>5.4752000000000001</v>
      </c>
      <c r="K10" s="415">
        <v>0.27376</v>
      </c>
      <c r="L10" s="415">
        <v>12</v>
      </c>
      <c r="M10" s="415">
        <v>3.28512</v>
      </c>
      <c r="N10" s="416" t="s">
        <v>907</v>
      </c>
      <c r="O10" s="415" t="s">
        <v>949</v>
      </c>
      <c r="P10" s="415">
        <v>72.272639999999996</v>
      </c>
      <c r="Q10" s="423">
        <v>214</v>
      </c>
      <c r="R10" s="416">
        <v>4280</v>
      </c>
    </row>
    <row r="11" spans="2:20" ht="15.75" thickBot="1" x14ac:dyDescent="0.3">
      <c r="B11" s="424" t="s">
        <v>948</v>
      </c>
      <c r="C11" s="415">
        <v>642627</v>
      </c>
      <c r="D11" s="684"/>
      <c r="E11" s="415">
        <v>17022529</v>
      </c>
      <c r="F11" s="415">
        <v>100</v>
      </c>
      <c r="G11" s="415">
        <v>580</v>
      </c>
      <c r="H11" s="415">
        <v>1180</v>
      </c>
      <c r="I11" s="415">
        <v>4</v>
      </c>
      <c r="J11" s="415">
        <v>2.7376</v>
      </c>
      <c r="K11" s="415">
        <v>0.27376</v>
      </c>
      <c r="L11" s="415">
        <v>12</v>
      </c>
      <c r="M11" s="415">
        <v>3.28512</v>
      </c>
      <c r="N11" s="416" t="s">
        <v>907</v>
      </c>
      <c r="O11" s="415" t="s">
        <v>949</v>
      </c>
      <c r="P11" s="415">
        <v>72.272639999999996</v>
      </c>
      <c r="Q11" s="423">
        <v>444</v>
      </c>
      <c r="R11" s="416">
        <v>4440</v>
      </c>
    </row>
    <row r="12" spans="2:20" ht="24.75" thickBot="1" x14ac:dyDescent="0.3">
      <c r="B12" s="414" t="s">
        <v>950</v>
      </c>
      <c r="C12" s="501">
        <v>600248</v>
      </c>
      <c r="D12" s="663" t="s">
        <v>1137</v>
      </c>
      <c r="E12" s="477">
        <v>17022530</v>
      </c>
      <c r="F12" s="501">
        <v>30</v>
      </c>
      <c r="G12" s="501">
        <v>580</v>
      </c>
      <c r="H12" s="501">
        <v>1180</v>
      </c>
      <c r="I12" s="501">
        <v>13</v>
      </c>
      <c r="J12" s="501">
        <v>8.8971999999999998</v>
      </c>
      <c r="K12" s="501">
        <v>0.26691599999999999</v>
      </c>
      <c r="L12" s="501">
        <v>12</v>
      </c>
      <c r="M12" s="501">
        <v>3.2029920000000001</v>
      </c>
      <c r="N12" s="500" t="s">
        <v>909</v>
      </c>
      <c r="O12" s="501">
        <v>300</v>
      </c>
      <c r="P12" s="501">
        <v>70.465823999999998</v>
      </c>
      <c r="Q12" s="502">
        <v>138.30000000000001</v>
      </c>
      <c r="R12" s="500">
        <v>4610</v>
      </c>
    </row>
    <row r="13" spans="2:20" ht="29.45" customHeight="1" thickBot="1" x14ac:dyDescent="0.3">
      <c r="B13" s="504" t="s">
        <v>947</v>
      </c>
      <c r="C13" s="505">
        <v>600249</v>
      </c>
      <c r="D13" s="664"/>
      <c r="E13" s="503">
        <v>17022531</v>
      </c>
      <c r="F13" s="506">
        <v>40</v>
      </c>
      <c r="G13" s="506">
        <v>580</v>
      </c>
      <c r="H13" s="506">
        <v>1180</v>
      </c>
      <c r="I13" s="506">
        <v>10</v>
      </c>
      <c r="J13" s="506">
        <v>6.8440000000000003</v>
      </c>
      <c r="K13" s="506">
        <v>0.27376</v>
      </c>
      <c r="L13" s="506">
        <v>12</v>
      </c>
      <c r="M13" s="506">
        <v>3.28512</v>
      </c>
      <c r="N13" s="507" t="s">
        <v>909</v>
      </c>
      <c r="O13" s="506">
        <v>300</v>
      </c>
      <c r="P13" s="506">
        <v>72.272639999999996</v>
      </c>
      <c r="Q13" s="508">
        <v>176.8</v>
      </c>
      <c r="R13" s="509">
        <v>4420</v>
      </c>
    </row>
    <row r="14" spans="2:20" ht="36.75" thickBot="1" x14ac:dyDescent="0.3">
      <c r="B14" s="417" t="s">
        <v>951</v>
      </c>
      <c r="C14" s="511">
        <v>600250</v>
      </c>
      <c r="D14" s="664"/>
      <c r="E14" s="512">
        <v>17022532</v>
      </c>
      <c r="F14" s="415">
        <v>50</v>
      </c>
      <c r="G14" s="415">
        <v>580</v>
      </c>
      <c r="H14" s="415">
        <v>1180</v>
      </c>
      <c r="I14" s="415">
        <v>8</v>
      </c>
      <c r="J14" s="415">
        <v>5.4752000000000001</v>
      </c>
      <c r="K14" s="415">
        <v>0.27376</v>
      </c>
      <c r="L14" s="415">
        <v>12</v>
      </c>
      <c r="M14" s="415">
        <v>3.28512</v>
      </c>
      <c r="N14" s="416" t="s">
        <v>909</v>
      </c>
      <c r="O14" s="415">
        <v>300</v>
      </c>
      <c r="P14" s="415">
        <v>72.272639999999996</v>
      </c>
      <c r="Q14" s="423">
        <v>220</v>
      </c>
      <c r="R14" s="416">
        <v>4400</v>
      </c>
    </row>
    <row r="15" spans="2:20" ht="50.45" customHeight="1" thickBot="1" x14ac:dyDescent="0.3">
      <c r="B15" s="419"/>
      <c r="C15" s="415">
        <v>54237</v>
      </c>
      <c r="D15" s="665"/>
      <c r="E15" s="510">
        <v>17022617</v>
      </c>
      <c r="F15" s="415">
        <v>100</v>
      </c>
      <c r="G15" s="415">
        <v>580</v>
      </c>
      <c r="H15" s="415">
        <v>1180</v>
      </c>
      <c r="I15" s="415">
        <v>4</v>
      </c>
      <c r="J15" s="415">
        <v>2.7376</v>
      </c>
      <c r="K15" s="415">
        <v>0.27376</v>
      </c>
      <c r="L15" s="415">
        <v>12</v>
      </c>
      <c r="M15" s="415">
        <v>3.28512</v>
      </c>
      <c r="N15" s="416" t="s">
        <v>909</v>
      </c>
      <c r="O15" s="415">
        <v>300</v>
      </c>
      <c r="P15" s="415">
        <v>72.272639999999996</v>
      </c>
      <c r="Q15" s="423">
        <v>456</v>
      </c>
      <c r="R15" s="416">
        <v>4560</v>
      </c>
    </row>
    <row r="16" spans="2:20" ht="44.1" customHeight="1" thickBot="1" x14ac:dyDescent="0.3">
      <c r="B16" s="677" t="s">
        <v>952</v>
      </c>
      <c r="C16" s="678"/>
      <c r="D16" s="679"/>
      <c r="E16" s="680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681"/>
      <c r="S16" s="420"/>
    </row>
    <row r="17" spans="2:18" ht="24.75" thickBot="1" x14ac:dyDescent="0.3">
      <c r="B17" s="414" t="s">
        <v>952</v>
      </c>
      <c r="C17" s="513">
        <v>600257</v>
      </c>
      <c r="D17" s="666" t="s">
        <v>1138</v>
      </c>
      <c r="E17" s="415">
        <v>17022535</v>
      </c>
      <c r="F17" s="415">
        <v>40</v>
      </c>
      <c r="G17" s="415">
        <v>580</v>
      </c>
      <c r="H17" s="415">
        <v>1180</v>
      </c>
      <c r="I17" s="415">
        <v>10</v>
      </c>
      <c r="J17" s="415">
        <v>6.8440000000000003</v>
      </c>
      <c r="K17" s="415">
        <v>0.27376</v>
      </c>
      <c r="L17" s="415">
        <v>12</v>
      </c>
      <c r="M17" s="415">
        <v>3.28512</v>
      </c>
      <c r="N17" s="421" t="s">
        <v>909</v>
      </c>
      <c r="O17" s="415">
        <v>500</v>
      </c>
      <c r="P17" s="415">
        <v>72.272639999999996</v>
      </c>
      <c r="Q17" s="423">
        <v>188.4</v>
      </c>
      <c r="R17" s="416">
        <v>4710</v>
      </c>
    </row>
    <row r="18" spans="2:18" ht="24.75" thickBot="1" x14ac:dyDescent="0.3">
      <c r="B18" s="414" t="s">
        <v>919</v>
      </c>
      <c r="C18" s="513">
        <v>600258</v>
      </c>
      <c r="D18" s="667"/>
      <c r="E18" s="415">
        <v>17022536</v>
      </c>
      <c r="F18" s="415">
        <v>50</v>
      </c>
      <c r="G18" s="415">
        <v>580</v>
      </c>
      <c r="H18" s="415">
        <v>1180</v>
      </c>
      <c r="I18" s="415">
        <v>8</v>
      </c>
      <c r="J18" s="415">
        <v>5.4752000000000001</v>
      </c>
      <c r="K18" s="415">
        <v>0.27376</v>
      </c>
      <c r="L18" s="415">
        <v>12</v>
      </c>
      <c r="M18" s="415">
        <v>3.28512</v>
      </c>
      <c r="N18" s="416" t="s">
        <v>909</v>
      </c>
      <c r="O18" s="415">
        <v>300</v>
      </c>
      <c r="P18" s="415">
        <v>72.272639999999996</v>
      </c>
      <c r="Q18" s="423">
        <v>224.5</v>
      </c>
      <c r="R18" s="416">
        <v>4490</v>
      </c>
    </row>
    <row r="19" spans="2:18" ht="24.75" thickBot="1" x14ac:dyDescent="0.3">
      <c r="B19" s="418" t="s">
        <v>953</v>
      </c>
      <c r="C19" s="513">
        <v>600259</v>
      </c>
      <c r="D19" s="667"/>
      <c r="E19" s="415">
        <v>17022537</v>
      </c>
      <c r="F19" s="415">
        <v>60</v>
      </c>
      <c r="G19" s="415">
        <v>580</v>
      </c>
      <c r="H19" s="415">
        <v>1180</v>
      </c>
      <c r="I19" s="415">
        <v>7</v>
      </c>
      <c r="J19" s="415">
        <v>4.7907999999999999</v>
      </c>
      <c r="K19" s="415">
        <v>0.28744799999999998</v>
      </c>
      <c r="L19" s="415">
        <v>12</v>
      </c>
      <c r="M19" s="415">
        <v>3.449376</v>
      </c>
      <c r="N19" s="416" t="s">
        <v>909</v>
      </c>
      <c r="O19" s="415">
        <v>500</v>
      </c>
      <c r="P19" s="415">
        <v>75.886272000000005</v>
      </c>
      <c r="Q19" s="423">
        <v>283.2</v>
      </c>
      <c r="R19" s="416">
        <v>4720</v>
      </c>
    </row>
    <row r="20" spans="2:18" ht="24.75" thickBot="1" x14ac:dyDescent="0.3">
      <c r="B20" s="422"/>
      <c r="C20" s="513">
        <v>642625</v>
      </c>
      <c r="D20" s="668"/>
      <c r="E20" s="415">
        <v>17022538</v>
      </c>
      <c r="F20" s="415">
        <v>100</v>
      </c>
      <c r="G20" s="415">
        <v>580</v>
      </c>
      <c r="H20" s="415">
        <v>1180</v>
      </c>
      <c r="I20" s="415">
        <v>4</v>
      </c>
      <c r="J20" s="415">
        <v>2.7376</v>
      </c>
      <c r="K20" s="415">
        <v>0.27376</v>
      </c>
      <c r="L20" s="415">
        <v>12</v>
      </c>
      <c r="M20" s="415">
        <v>3.28512</v>
      </c>
      <c r="N20" s="416" t="s">
        <v>909</v>
      </c>
      <c r="O20" s="415">
        <v>300</v>
      </c>
      <c r="P20" s="415">
        <v>72.272639999999996</v>
      </c>
      <c r="Q20" s="423">
        <v>465</v>
      </c>
      <c r="R20" s="416">
        <v>4650</v>
      </c>
    </row>
    <row r="21" spans="2:18" ht="24.75" thickBot="1" x14ac:dyDescent="0.3">
      <c r="B21" s="414" t="s">
        <v>954</v>
      </c>
      <c r="C21" s="415">
        <v>600260</v>
      </c>
      <c r="D21" s="669" t="s">
        <v>1139</v>
      </c>
      <c r="E21" s="670"/>
      <c r="F21" s="415">
        <v>50</v>
      </c>
      <c r="G21" s="415">
        <v>580</v>
      </c>
      <c r="H21" s="415">
        <v>1180</v>
      </c>
      <c r="I21" s="415">
        <v>8</v>
      </c>
      <c r="J21" s="415">
        <v>5.4752000000000001</v>
      </c>
      <c r="K21" s="415">
        <v>0.27376</v>
      </c>
      <c r="L21" s="415">
        <v>12</v>
      </c>
      <c r="M21" s="415">
        <v>3.28512</v>
      </c>
      <c r="N21" s="416" t="s">
        <v>909</v>
      </c>
      <c r="O21" s="415">
        <v>300</v>
      </c>
      <c r="P21" s="415">
        <v>72.272639999999996</v>
      </c>
      <c r="Q21" s="423">
        <v>235.5</v>
      </c>
      <c r="R21" s="416">
        <v>4710</v>
      </c>
    </row>
    <row r="22" spans="2:18" ht="24.75" thickBot="1" x14ac:dyDescent="0.3">
      <c r="B22" s="418" t="s">
        <v>955</v>
      </c>
      <c r="C22" s="415">
        <v>600261</v>
      </c>
      <c r="D22" s="669"/>
      <c r="E22" s="670"/>
      <c r="F22" s="415">
        <v>60</v>
      </c>
      <c r="G22" s="415">
        <v>580</v>
      </c>
      <c r="H22" s="415">
        <v>1180</v>
      </c>
      <c r="I22" s="415">
        <v>7</v>
      </c>
      <c r="J22" s="415">
        <v>4.7907999999999999</v>
      </c>
      <c r="K22" s="415">
        <v>0.28744799999999998</v>
      </c>
      <c r="L22" s="415">
        <v>12</v>
      </c>
      <c r="M22" s="415">
        <v>3.449376</v>
      </c>
      <c r="N22" s="416" t="s">
        <v>909</v>
      </c>
      <c r="O22" s="415">
        <v>500</v>
      </c>
      <c r="P22" s="415">
        <v>75.886272000000005</v>
      </c>
      <c r="Q22" s="423">
        <v>302.39999999999998</v>
      </c>
      <c r="R22" s="416">
        <v>5040</v>
      </c>
    </row>
    <row r="23" spans="2:18" ht="24.75" thickBot="1" x14ac:dyDescent="0.3">
      <c r="B23" s="422"/>
      <c r="C23" s="415">
        <v>645348</v>
      </c>
      <c r="D23" s="671"/>
      <c r="E23" s="672"/>
      <c r="F23" s="415">
        <v>100</v>
      </c>
      <c r="G23" s="415">
        <v>580</v>
      </c>
      <c r="H23" s="415">
        <v>1180</v>
      </c>
      <c r="I23" s="415">
        <v>4</v>
      </c>
      <c r="J23" s="415">
        <v>2.7376</v>
      </c>
      <c r="K23" s="415">
        <v>0.27376</v>
      </c>
      <c r="L23" s="415">
        <v>12</v>
      </c>
      <c r="M23" s="415">
        <v>3.28512</v>
      </c>
      <c r="N23" s="416" t="s">
        <v>909</v>
      </c>
      <c r="O23" s="415">
        <v>300</v>
      </c>
      <c r="P23" s="415">
        <v>72.272639999999996</v>
      </c>
      <c r="Q23" s="423">
        <v>487</v>
      </c>
      <c r="R23" s="416">
        <v>4870</v>
      </c>
    </row>
  </sheetData>
  <mergeCells count="17">
    <mergeCell ref="D12:D15"/>
    <mergeCell ref="D17:D20"/>
    <mergeCell ref="D21:E23"/>
    <mergeCell ref="B4:B5"/>
    <mergeCell ref="N4:N5"/>
    <mergeCell ref="B16:R16"/>
    <mergeCell ref="B6:R6"/>
    <mergeCell ref="D7:D11"/>
    <mergeCell ref="Q4:R4"/>
    <mergeCell ref="B2:T2"/>
    <mergeCell ref="C4:C5"/>
    <mergeCell ref="F4:H4"/>
    <mergeCell ref="I4:K4"/>
    <mergeCell ref="L4:M4"/>
    <mergeCell ref="O4:O5"/>
    <mergeCell ref="D4:D5"/>
    <mergeCell ref="E4:E5"/>
  </mergeCells>
  <hyperlinks>
    <hyperlink ref="B6" r:id="rId1" display="https://www.sweetondale.cz/materials/teploizolyatsii-ni-materiali-z-ekstruzii-nogo-pinopolistirolu/carbon-eco/"/>
    <hyperlink ref="B16" r:id="rId2" display="https://www.sweetondale.cz/materials/teploizolyatsii-ni-materiali-z-ekstruzii-nogo-pinopolistirolu/carbon-prof/"/>
  </hyperlinks>
  <pageMargins left="0.7" right="0.7" top="0.75" bottom="0.75" header="0.3" footer="0.3"/>
  <pageSetup paperSize="9" orientation="portrait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1"/>
  <sheetViews>
    <sheetView topLeftCell="A64" workbookViewId="0">
      <selection activeCell="H85" sqref="H85"/>
    </sheetView>
  </sheetViews>
  <sheetFormatPr defaultRowHeight="15" x14ac:dyDescent="0.25"/>
  <cols>
    <col min="4" max="4" width="12.140625" customWidth="1"/>
    <col min="5" max="6" width="12.85546875" customWidth="1"/>
    <col min="7" max="7" width="12.5703125" customWidth="1"/>
    <col min="8" max="8" width="13" customWidth="1"/>
    <col min="9" max="9" width="26.140625" customWidth="1"/>
    <col min="10" max="10" width="6.5703125" customWidth="1"/>
    <col min="11" max="11" width="8.42578125" customWidth="1"/>
    <col min="12" max="12" width="9.42578125" customWidth="1"/>
    <col min="13" max="13" width="8.5703125" customWidth="1"/>
    <col min="14" max="14" width="12.140625" customWidth="1"/>
    <col min="15" max="15" width="6" customWidth="1"/>
    <col min="16" max="16" width="6.140625" customWidth="1"/>
    <col min="17" max="17" width="28.5703125" customWidth="1"/>
  </cols>
  <sheetData>
    <row r="2" spans="2:9" ht="15.75" x14ac:dyDescent="0.25">
      <c r="B2" s="696" t="s">
        <v>1065</v>
      </c>
      <c r="C2" s="696"/>
      <c r="D2" s="696"/>
      <c r="E2" s="696"/>
      <c r="F2" s="696"/>
      <c r="G2" s="696"/>
      <c r="H2" s="696"/>
      <c r="I2" s="696"/>
    </row>
    <row r="3" spans="2:9" ht="16.5" thickBot="1" x14ac:dyDescent="0.3">
      <c r="B3" s="705" t="s">
        <v>1066</v>
      </c>
      <c r="C3" s="705"/>
      <c r="D3" s="705"/>
      <c r="E3" s="705"/>
      <c r="F3" s="705"/>
      <c r="G3" s="705"/>
      <c r="H3" s="705"/>
      <c r="I3" s="705"/>
    </row>
    <row r="4" spans="2:9" x14ac:dyDescent="0.25">
      <c r="E4" s="480"/>
    </row>
    <row r="5" spans="2:9" ht="48" x14ac:dyDescent="0.25">
      <c r="B5" s="706" t="s">
        <v>965</v>
      </c>
      <c r="C5" s="706"/>
      <c r="D5" s="707"/>
      <c r="E5" s="475" t="s">
        <v>966</v>
      </c>
      <c r="F5" s="425" t="s">
        <v>967</v>
      </c>
      <c r="G5" s="425" t="s">
        <v>968</v>
      </c>
      <c r="H5" s="425" t="s">
        <v>969</v>
      </c>
      <c r="I5" s="425" t="s">
        <v>970</v>
      </c>
    </row>
    <row r="6" spans="2:9" ht="19.5" customHeight="1" x14ac:dyDescent="0.25">
      <c r="B6" s="686" t="s">
        <v>1031</v>
      </c>
      <c r="C6" s="686"/>
      <c r="D6" s="686"/>
      <c r="E6" s="686"/>
      <c r="F6" s="686"/>
      <c r="G6" s="686"/>
      <c r="H6" s="686"/>
      <c r="I6" s="686"/>
    </row>
    <row r="7" spans="2:9" x14ac:dyDescent="0.25">
      <c r="B7" s="708" t="s">
        <v>971</v>
      </c>
      <c r="C7" s="698"/>
      <c r="D7" s="699"/>
      <c r="E7" s="426" t="s">
        <v>972</v>
      </c>
      <c r="F7" s="427">
        <v>30</v>
      </c>
      <c r="G7" s="428">
        <v>100</v>
      </c>
      <c r="H7" s="429">
        <v>147.31</v>
      </c>
      <c r="I7" s="430">
        <f>H7/100</f>
        <v>1.4731000000000001</v>
      </c>
    </row>
    <row r="8" spans="2:9" x14ac:dyDescent="0.25">
      <c r="B8" s="697"/>
      <c r="C8" s="698"/>
      <c r="D8" s="699"/>
      <c r="E8" s="431" t="s">
        <v>973</v>
      </c>
      <c r="F8" s="432">
        <v>40</v>
      </c>
      <c r="G8" s="433">
        <v>100</v>
      </c>
      <c r="H8" s="429">
        <v>153.16999999999999</v>
      </c>
      <c r="I8" s="430">
        <f t="shared" ref="I8:I15" si="0">H8/100</f>
        <v>1.5316999999999998</v>
      </c>
    </row>
    <row r="9" spans="2:9" x14ac:dyDescent="0.25">
      <c r="B9" s="697"/>
      <c r="C9" s="698"/>
      <c r="D9" s="699"/>
      <c r="E9" s="431" t="s">
        <v>974</v>
      </c>
      <c r="F9" s="432">
        <v>50</v>
      </c>
      <c r="G9" s="433">
        <v>100</v>
      </c>
      <c r="H9" s="429">
        <v>159.02000000000001</v>
      </c>
      <c r="I9" s="430">
        <f t="shared" si="0"/>
        <v>1.5902000000000001</v>
      </c>
    </row>
    <row r="10" spans="2:9" x14ac:dyDescent="0.25">
      <c r="B10" s="697"/>
      <c r="C10" s="698"/>
      <c r="D10" s="699"/>
      <c r="E10" s="431" t="s">
        <v>975</v>
      </c>
      <c r="F10" s="432">
        <v>60</v>
      </c>
      <c r="G10" s="433">
        <v>100</v>
      </c>
      <c r="H10" s="429">
        <v>170.38</v>
      </c>
      <c r="I10" s="430">
        <f t="shared" si="0"/>
        <v>1.7038</v>
      </c>
    </row>
    <row r="11" spans="2:9" x14ac:dyDescent="0.25">
      <c r="B11" s="697"/>
      <c r="C11" s="698"/>
      <c r="D11" s="699"/>
      <c r="E11" s="431" t="s">
        <v>976</v>
      </c>
      <c r="F11" s="432">
        <v>70</v>
      </c>
      <c r="G11" s="433">
        <v>100</v>
      </c>
      <c r="H11" s="429">
        <v>193.89</v>
      </c>
      <c r="I11" s="430">
        <f t="shared" si="0"/>
        <v>1.9388999999999998</v>
      </c>
    </row>
    <row r="12" spans="2:9" x14ac:dyDescent="0.25">
      <c r="B12" s="697"/>
      <c r="C12" s="698"/>
      <c r="D12" s="699"/>
      <c r="E12" s="431" t="s">
        <v>977</v>
      </c>
      <c r="F12" s="432">
        <v>90</v>
      </c>
      <c r="G12" s="433">
        <v>100</v>
      </c>
      <c r="H12" s="429">
        <v>217.41</v>
      </c>
      <c r="I12" s="430">
        <f t="shared" si="0"/>
        <v>2.1741000000000001</v>
      </c>
    </row>
    <row r="13" spans="2:9" x14ac:dyDescent="0.25">
      <c r="B13" s="697"/>
      <c r="C13" s="698"/>
      <c r="D13" s="699"/>
      <c r="E13" s="431" t="s">
        <v>978</v>
      </c>
      <c r="F13" s="432">
        <v>110</v>
      </c>
      <c r="G13" s="433">
        <v>100</v>
      </c>
      <c r="H13" s="429">
        <v>234.17</v>
      </c>
      <c r="I13" s="430">
        <f t="shared" si="0"/>
        <v>2.3416999999999999</v>
      </c>
    </row>
    <row r="14" spans="2:9" x14ac:dyDescent="0.25">
      <c r="B14" s="697"/>
      <c r="C14" s="698"/>
      <c r="D14" s="699"/>
      <c r="E14" s="431" t="s">
        <v>979</v>
      </c>
      <c r="F14" s="432">
        <v>130</v>
      </c>
      <c r="G14" s="433">
        <v>50</v>
      </c>
      <c r="H14" s="429">
        <v>251.4</v>
      </c>
      <c r="I14" s="430">
        <f t="shared" si="0"/>
        <v>2.5140000000000002</v>
      </c>
    </row>
    <row r="15" spans="2:9" x14ac:dyDescent="0.25">
      <c r="B15" s="697"/>
      <c r="C15" s="698"/>
      <c r="D15" s="699"/>
      <c r="E15" s="438" t="s">
        <v>980</v>
      </c>
      <c r="F15" s="434">
        <v>150</v>
      </c>
      <c r="G15" s="435">
        <v>50</v>
      </c>
      <c r="H15" s="481">
        <v>278.02</v>
      </c>
      <c r="I15" s="482">
        <f t="shared" si="0"/>
        <v>2.7801999999999998</v>
      </c>
    </row>
    <row r="16" spans="2:9" x14ac:dyDescent="0.25">
      <c r="B16" s="692" t="s">
        <v>1021</v>
      </c>
      <c r="C16" s="692"/>
      <c r="D16" s="692"/>
      <c r="E16" s="692"/>
      <c r="F16" s="692"/>
      <c r="G16" s="692"/>
      <c r="H16" s="692"/>
      <c r="I16" s="692"/>
    </row>
    <row r="17" spans="2:9" x14ac:dyDescent="0.25">
      <c r="B17" s="692"/>
      <c r="C17" s="692"/>
      <c r="D17" s="692"/>
      <c r="E17" s="692"/>
      <c r="F17" s="692"/>
      <c r="G17" s="692"/>
      <c r="H17" s="692"/>
      <c r="I17" s="692"/>
    </row>
    <row r="18" spans="2:9" x14ac:dyDescent="0.25">
      <c r="B18" s="700"/>
      <c r="C18" s="701"/>
      <c r="D18" s="701"/>
      <c r="E18" s="454" t="s">
        <v>1022</v>
      </c>
      <c r="F18" s="447">
        <v>70</v>
      </c>
      <c r="G18" s="455">
        <v>300</v>
      </c>
      <c r="H18" s="483">
        <v>457.33</v>
      </c>
      <c r="I18" s="456">
        <f t="shared" ref="I18:I26" si="1">H18/100</f>
        <v>4.5732999999999997</v>
      </c>
    </row>
    <row r="19" spans="2:9" x14ac:dyDescent="0.25">
      <c r="B19" s="700"/>
      <c r="C19" s="701"/>
      <c r="D19" s="701"/>
      <c r="E19" s="450" t="s">
        <v>1023</v>
      </c>
      <c r="F19" s="451">
        <v>90</v>
      </c>
      <c r="G19" s="452">
        <v>250</v>
      </c>
      <c r="H19" s="429">
        <v>510.66</v>
      </c>
      <c r="I19" s="453">
        <f t="shared" si="1"/>
        <v>5.1066000000000003</v>
      </c>
    </row>
    <row r="20" spans="2:9" x14ac:dyDescent="0.25">
      <c r="B20" s="700"/>
      <c r="C20" s="701"/>
      <c r="D20" s="701"/>
      <c r="E20" s="454" t="s">
        <v>1024</v>
      </c>
      <c r="F20" s="447">
        <v>110</v>
      </c>
      <c r="G20" s="455">
        <v>200</v>
      </c>
      <c r="H20" s="429">
        <v>567.64</v>
      </c>
      <c r="I20" s="456">
        <f t="shared" si="1"/>
        <v>5.6764000000000001</v>
      </c>
    </row>
    <row r="21" spans="2:9" x14ac:dyDescent="0.25">
      <c r="B21" s="700"/>
      <c r="C21" s="701"/>
      <c r="D21" s="701"/>
      <c r="E21" s="450" t="s">
        <v>1025</v>
      </c>
      <c r="F21" s="451">
        <v>130</v>
      </c>
      <c r="G21" s="452">
        <v>200</v>
      </c>
      <c r="H21" s="429">
        <v>608.54</v>
      </c>
      <c r="I21" s="453">
        <f t="shared" si="1"/>
        <v>6.0853999999999999</v>
      </c>
    </row>
    <row r="22" spans="2:9" x14ac:dyDescent="0.25">
      <c r="B22" s="700"/>
      <c r="C22" s="701"/>
      <c r="D22" s="701"/>
      <c r="E22" s="454" t="s">
        <v>1026</v>
      </c>
      <c r="F22" s="457">
        <v>150</v>
      </c>
      <c r="G22" s="455">
        <v>150</v>
      </c>
      <c r="H22" s="429">
        <v>668</v>
      </c>
      <c r="I22" s="456">
        <f t="shared" si="1"/>
        <v>6.68</v>
      </c>
    </row>
    <row r="23" spans="2:9" x14ac:dyDescent="0.25">
      <c r="B23" s="700"/>
      <c r="C23" s="701"/>
      <c r="D23" s="701"/>
      <c r="E23" s="450" t="s">
        <v>1027</v>
      </c>
      <c r="F23" s="451">
        <v>170</v>
      </c>
      <c r="G23" s="452">
        <v>150</v>
      </c>
      <c r="H23" s="429">
        <v>721.65</v>
      </c>
      <c r="I23" s="453">
        <f t="shared" si="1"/>
        <v>7.2164999999999999</v>
      </c>
    </row>
    <row r="24" spans="2:9" x14ac:dyDescent="0.25">
      <c r="B24" s="700"/>
      <c r="C24" s="701"/>
      <c r="D24" s="701"/>
      <c r="E24" s="454" t="s">
        <v>1028</v>
      </c>
      <c r="F24" s="458">
        <v>190</v>
      </c>
      <c r="G24" s="455">
        <v>100</v>
      </c>
      <c r="H24" s="429">
        <v>828.98</v>
      </c>
      <c r="I24" s="456">
        <f t="shared" si="1"/>
        <v>8.2897999999999996</v>
      </c>
    </row>
    <row r="25" spans="2:9" x14ac:dyDescent="0.25">
      <c r="B25" s="700"/>
      <c r="C25" s="701"/>
      <c r="D25" s="701"/>
      <c r="E25" s="450" t="s">
        <v>1029</v>
      </c>
      <c r="F25" s="451">
        <v>210</v>
      </c>
      <c r="G25" s="452">
        <v>100</v>
      </c>
      <c r="H25" s="429">
        <v>892.72</v>
      </c>
      <c r="I25" s="453">
        <f t="shared" si="1"/>
        <v>8.9272000000000009</v>
      </c>
    </row>
    <row r="26" spans="2:9" x14ac:dyDescent="0.25">
      <c r="B26" s="700"/>
      <c r="C26" s="701"/>
      <c r="D26" s="701"/>
      <c r="E26" s="446" t="s">
        <v>1030</v>
      </c>
      <c r="F26" s="484">
        <v>230</v>
      </c>
      <c r="G26" s="448">
        <v>100</v>
      </c>
      <c r="H26" s="481">
        <v>985.27</v>
      </c>
      <c r="I26" s="449">
        <f t="shared" si="1"/>
        <v>9.8527000000000005</v>
      </c>
    </row>
    <row r="27" spans="2:9" ht="36.6" customHeight="1" x14ac:dyDescent="0.25">
      <c r="B27" s="686" t="s">
        <v>1067</v>
      </c>
      <c r="C27" s="686"/>
      <c r="D27" s="686"/>
      <c r="E27" s="686"/>
      <c r="F27" s="686"/>
      <c r="G27" s="686"/>
      <c r="H27" s="686"/>
      <c r="I27" s="686"/>
    </row>
    <row r="28" spans="2:9" x14ac:dyDescent="0.25">
      <c r="B28" s="697"/>
      <c r="C28" s="698"/>
      <c r="D28" s="699"/>
      <c r="E28" s="485" t="s">
        <v>1068</v>
      </c>
      <c r="F28" s="436">
        <v>70</v>
      </c>
      <c r="G28" s="428">
        <v>400</v>
      </c>
      <c r="H28" s="483">
        <v>240.47</v>
      </c>
      <c r="I28" s="486">
        <f>H28/100</f>
        <v>2.4047000000000001</v>
      </c>
    </row>
    <row r="29" spans="2:9" x14ac:dyDescent="0.25">
      <c r="B29" s="697"/>
      <c r="C29" s="698"/>
      <c r="D29" s="699"/>
      <c r="E29" s="487" t="s">
        <v>1069</v>
      </c>
      <c r="F29" s="437">
        <v>70</v>
      </c>
      <c r="G29" s="433">
        <v>350</v>
      </c>
      <c r="H29" s="429">
        <v>252.7</v>
      </c>
      <c r="I29" s="430">
        <f t="shared" ref="I29:I37" si="2">H29/100</f>
        <v>2.5269999999999997</v>
      </c>
    </row>
    <row r="30" spans="2:9" x14ac:dyDescent="0.25">
      <c r="B30" s="697"/>
      <c r="C30" s="698"/>
      <c r="D30" s="699"/>
      <c r="E30" s="487" t="s">
        <v>1070</v>
      </c>
      <c r="F30" s="437">
        <v>70</v>
      </c>
      <c r="G30" s="433">
        <v>300</v>
      </c>
      <c r="H30" s="429">
        <v>286.12</v>
      </c>
      <c r="I30" s="430">
        <f t="shared" si="2"/>
        <v>2.8612000000000002</v>
      </c>
    </row>
    <row r="31" spans="2:9" x14ac:dyDescent="0.25">
      <c r="B31" s="697"/>
      <c r="C31" s="698"/>
      <c r="D31" s="699"/>
      <c r="E31" s="487" t="s">
        <v>1071</v>
      </c>
      <c r="F31" s="437">
        <v>70</v>
      </c>
      <c r="G31" s="433">
        <v>250</v>
      </c>
      <c r="H31" s="429">
        <v>310.43</v>
      </c>
      <c r="I31" s="430">
        <f t="shared" si="2"/>
        <v>3.1043000000000003</v>
      </c>
    </row>
    <row r="32" spans="2:9" x14ac:dyDescent="0.25">
      <c r="B32" s="697"/>
      <c r="C32" s="698"/>
      <c r="D32" s="699"/>
      <c r="E32" s="487" t="s">
        <v>1072</v>
      </c>
      <c r="F32" s="437">
        <v>110</v>
      </c>
      <c r="G32" s="433">
        <v>200</v>
      </c>
      <c r="H32" s="429">
        <v>358.48</v>
      </c>
      <c r="I32" s="430">
        <f t="shared" si="2"/>
        <v>3.5848</v>
      </c>
    </row>
    <row r="33" spans="2:9" x14ac:dyDescent="0.25">
      <c r="B33" s="697"/>
      <c r="C33" s="698"/>
      <c r="D33" s="699"/>
      <c r="E33" s="487" t="s">
        <v>1073</v>
      </c>
      <c r="F33" s="439">
        <v>130</v>
      </c>
      <c r="G33" s="435">
        <v>200</v>
      </c>
      <c r="H33" s="429">
        <v>393.67</v>
      </c>
      <c r="I33" s="430">
        <f t="shared" si="2"/>
        <v>3.9367000000000001</v>
      </c>
    </row>
    <row r="34" spans="2:9" x14ac:dyDescent="0.25">
      <c r="B34" s="697"/>
      <c r="C34" s="698"/>
      <c r="D34" s="699"/>
      <c r="E34" s="487" t="s">
        <v>1074</v>
      </c>
      <c r="F34" s="439">
        <v>130</v>
      </c>
      <c r="G34" s="435">
        <v>150</v>
      </c>
      <c r="H34" s="429">
        <v>423.34</v>
      </c>
      <c r="I34" s="430">
        <f t="shared" si="2"/>
        <v>4.2333999999999996</v>
      </c>
    </row>
    <row r="35" spans="2:9" x14ac:dyDescent="0.25">
      <c r="B35" s="697"/>
      <c r="C35" s="698"/>
      <c r="D35" s="699"/>
      <c r="E35" s="487" t="s">
        <v>1075</v>
      </c>
      <c r="F35" s="439">
        <v>170</v>
      </c>
      <c r="G35" s="435">
        <v>150</v>
      </c>
      <c r="H35" s="429">
        <v>449.1</v>
      </c>
      <c r="I35" s="430">
        <f t="shared" si="2"/>
        <v>4.4910000000000005</v>
      </c>
    </row>
    <row r="36" spans="2:9" x14ac:dyDescent="0.25">
      <c r="B36" s="697"/>
      <c r="C36" s="698"/>
      <c r="D36" s="699"/>
      <c r="E36" s="487" t="s">
        <v>1076</v>
      </c>
      <c r="F36" s="439">
        <v>190</v>
      </c>
      <c r="G36" s="435">
        <v>100</v>
      </c>
      <c r="H36" s="429">
        <v>562.73</v>
      </c>
      <c r="I36" s="430">
        <f t="shared" si="2"/>
        <v>5.6273</v>
      </c>
    </row>
    <row r="37" spans="2:9" x14ac:dyDescent="0.25">
      <c r="B37" s="697"/>
      <c r="C37" s="698"/>
      <c r="D37" s="699"/>
      <c r="E37" s="488" t="s">
        <v>1077</v>
      </c>
      <c r="F37" s="439">
        <v>210</v>
      </c>
      <c r="G37" s="435">
        <v>100</v>
      </c>
      <c r="H37" s="481">
        <v>596.84</v>
      </c>
      <c r="I37" s="482">
        <f t="shared" si="2"/>
        <v>5.9683999999999999</v>
      </c>
    </row>
    <row r="38" spans="2:9" ht="24.6" customHeight="1" x14ac:dyDescent="0.25">
      <c r="B38" s="686" t="s">
        <v>1078</v>
      </c>
      <c r="C38" s="686"/>
      <c r="D38" s="686"/>
      <c r="E38" s="686"/>
      <c r="F38" s="686"/>
      <c r="G38" s="686"/>
      <c r="H38" s="686"/>
      <c r="I38" s="686"/>
    </row>
    <row r="39" spans="2:9" x14ac:dyDescent="0.25">
      <c r="B39" s="703"/>
      <c r="C39" s="698"/>
      <c r="D39" s="699"/>
      <c r="E39" s="426" t="s">
        <v>991</v>
      </c>
      <c r="F39" s="442">
        <v>30</v>
      </c>
      <c r="G39" s="442">
        <v>100</v>
      </c>
      <c r="H39" s="483">
        <v>189.92</v>
      </c>
      <c r="I39" s="489">
        <f>H39/100</f>
        <v>1.8991999999999998</v>
      </c>
    </row>
    <row r="40" spans="2:9" x14ac:dyDescent="0.25">
      <c r="B40" s="697"/>
      <c r="C40" s="704"/>
      <c r="D40" s="699"/>
      <c r="E40" s="426" t="s">
        <v>992</v>
      </c>
      <c r="F40" s="440">
        <v>50</v>
      </c>
      <c r="G40" s="440">
        <v>100</v>
      </c>
      <c r="H40" s="429">
        <v>205.79</v>
      </c>
      <c r="I40" s="441">
        <f t="shared" ref="I40:I45" si="3">H40/100</f>
        <v>2.0579000000000001</v>
      </c>
    </row>
    <row r="41" spans="2:9" x14ac:dyDescent="0.25">
      <c r="B41" s="697"/>
      <c r="C41" s="704"/>
      <c r="D41" s="699"/>
      <c r="E41" s="426" t="s">
        <v>993</v>
      </c>
      <c r="F41" s="440">
        <v>70</v>
      </c>
      <c r="G41" s="440">
        <v>100</v>
      </c>
      <c r="H41" s="429">
        <v>232.39</v>
      </c>
      <c r="I41" s="441">
        <f t="shared" si="3"/>
        <v>2.3239000000000001</v>
      </c>
    </row>
    <row r="42" spans="2:9" x14ac:dyDescent="0.25">
      <c r="B42" s="697"/>
      <c r="C42" s="704"/>
      <c r="D42" s="699"/>
      <c r="E42" s="426" t="s">
        <v>994</v>
      </c>
      <c r="F42" s="436">
        <v>90</v>
      </c>
      <c r="G42" s="428">
        <v>100</v>
      </c>
      <c r="H42" s="429">
        <v>248.55</v>
      </c>
      <c r="I42" s="441">
        <f t="shared" si="3"/>
        <v>2.4855</v>
      </c>
    </row>
    <row r="43" spans="2:9" x14ac:dyDescent="0.25">
      <c r="B43" s="697"/>
      <c r="C43" s="704"/>
      <c r="D43" s="699"/>
      <c r="E43" s="426" t="s">
        <v>995</v>
      </c>
      <c r="F43" s="436">
        <v>110</v>
      </c>
      <c r="G43" s="428">
        <v>100</v>
      </c>
      <c r="H43" s="429">
        <v>263.92</v>
      </c>
      <c r="I43" s="441">
        <f t="shared" si="3"/>
        <v>2.6392000000000002</v>
      </c>
    </row>
    <row r="44" spans="2:9" x14ac:dyDescent="0.25">
      <c r="B44" s="697"/>
      <c r="C44" s="704"/>
      <c r="D44" s="699"/>
      <c r="E44" s="438" t="s">
        <v>996</v>
      </c>
      <c r="F44" s="439">
        <v>130</v>
      </c>
      <c r="G44" s="435">
        <v>100</v>
      </c>
      <c r="H44" s="429">
        <v>296.08</v>
      </c>
      <c r="I44" s="441">
        <f t="shared" si="3"/>
        <v>2.9607999999999999</v>
      </c>
    </row>
    <row r="45" spans="2:9" x14ac:dyDescent="0.25">
      <c r="B45" s="697"/>
      <c r="C45" s="698"/>
      <c r="D45" s="699"/>
      <c r="E45" s="438" t="s">
        <v>997</v>
      </c>
      <c r="F45" s="439">
        <v>150</v>
      </c>
      <c r="G45" s="435">
        <v>50</v>
      </c>
      <c r="H45" s="481">
        <v>304.41000000000003</v>
      </c>
      <c r="I45" s="490">
        <f t="shared" si="3"/>
        <v>3.0441000000000003</v>
      </c>
    </row>
    <row r="46" spans="2:9" ht="21.95" customHeight="1" x14ac:dyDescent="0.25">
      <c r="B46" s="686" t="s">
        <v>1032</v>
      </c>
      <c r="C46" s="686"/>
      <c r="D46" s="686"/>
      <c r="E46" s="686"/>
      <c r="F46" s="686"/>
      <c r="G46" s="686"/>
      <c r="H46" s="686"/>
      <c r="I46" s="686"/>
    </row>
    <row r="47" spans="2:9" x14ac:dyDescent="0.25">
      <c r="B47" s="697"/>
      <c r="C47" s="698"/>
      <c r="D47" s="699"/>
      <c r="E47" s="426" t="s">
        <v>998</v>
      </c>
      <c r="F47" s="436">
        <v>30</v>
      </c>
      <c r="G47" s="442">
        <v>400</v>
      </c>
      <c r="H47" s="483">
        <v>474.09</v>
      </c>
      <c r="I47" s="489">
        <f>H47/100</f>
        <v>4.7408999999999999</v>
      </c>
    </row>
    <row r="48" spans="2:9" x14ac:dyDescent="0.25">
      <c r="B48" s="697"/>
      <c r="C48" s="698"/>
      <c r="D48" s="699"/>
      <c r="E48" s="443" t="s">
        <v>999</v>
      </c>
      <c r="F48" s="437">
        <v>50</v>
      </c>
      <c r="G48" s="440">
        <v>350</v>
      </c>
      <c r="H48" s="429">
        <v>543.74</v>
      </c>
      <c r="I48" s="441">
        <f t="shared" ref="I48:I61" si="4">H48/100</f>
        <v>5.4374000000000002</v>
      </c>
    </row>
    <row r="49" spans="2:9" x14ac:dyDescent="0.25">
      <c r="B49" s="697"/>
      <c r="C49" s="698"/>
      <c r="D49" s="699"/>
      <c r="E49" s="443" t="s">
        <v>1000</v>
      </c>
      <c r="F49" s="437">
        <v>70</v>
      </c>
      <c r="G49" s="433">
        <v>300</v>
      </c>
      <c r="H49" s="429">
        <v>582.74</v>
      </c>
      <c r="I49" s="441">
        <f t="shared" si="4"/>
        <v>5.8273999999999999</v>
      </c>
    </row>
    <row r="50" spans="2:9" x14ac:dyDescent="0.25">
      <c r="B50" s="697"/>
      <c r="C50" s="698"/>
      <c r="D50" s="699"/>
      <c r="E50" s="443" t="s">
        <v>1001</v>
      </c>
      <c r="F50" s="437">
        <v>90</v>
      </c>
      <c r="G50" s="444">
        <v>250</v>
      </c>
      <c r="H50" s="429">
        <v>620.92999999999995</v>
      </c>
      <c r="I50" s="441">
        <f t="shared" si="4"/>
        <v>6.2092999999999998</v>
      </c>
    </row>
    <row r="51" spans="2:9" x14ac:dyDescent="0.25">
      <c r="B51" s="697"/>
      <c r="C51" s="698"/>
      <c r="D51" s="699"/>
      <c r="E51" s="443" t="s">
        <v>1002</v>
      </c>
      <c r="F51" s="437">
        <v>110</v>
      </c>
      <c r="G51" s="444">
        <v>200</v>
      </c>
      <c r="H51" s="429">
        <v>686.05</v>
      </c>
      <c r="I51" s="441">
        <f t="shared" si="4"/>
        <v>6.8604999999999992</v>
      </c>
    </row>
    <row r="52" spans="2:9" x14ac:dyDescent="0.25">
      <c r="B52" s="697"/>
      <c r="C52" s="698"/>
      <c r="D52" s="699"/>
      <c r="E52" s="443" t="s">
        <v>1003</v>
      </c>
      <c r="F52" s="437">
        <v>130</v>
      </c>
      <c r="G52" s="433">
        <v>200</v>
      </c>
      <c r="H52" s="429">
        <v>746.05</v>
      </c>
      <c r="I52" s="441">
        <f t="shared" si="4"/>
        <v>7.4604999999999997</v>
      </c>
    </row>
    <row r="53" spans="2:9" x14ac:dyDescent="0.25">
      <c r="B53" s="697"/>
      <c r="C53" s="698"/>
      <c r="D53" s="699"/>
      <c r="E53" s="443" t="s">
        <v>1004</v>
      </c>
      <c r="F53" s="437">
        <v>150</v>
      </c>
      <c r="G53" s="433">
        <v>150</v>
      </c>
      <c r="H53" s="429">
        <v>831.53</v>
      </c>
      <c r="I53" s="441">
        <f t="shared" si="4"/>
        <v>8.3153000000000006</v>
      </c>
    </row>
    <row r="54" spans="2:9" x14ac:dyDescent="0.25">
      <c r="B54" s="697"/>
      <c r="C54" s="698"/>
      <c r="D54" s="699"/>
      <c r="E54" s="443" t="s">
        <v>1005</v>
      </c>
      <c r="F54" s="437">
        <v>170</v>
      </c>
      <c r="G54" s="433">
        <v>150</v>
      </c>
      <c r="H54" s="429">
        <v>912.27</v>
      </c>
      <c r="I54" s="441">
        <f t="shared" si="4"/>
        <v>9.1227</v>
      </c>
    </row>
    <row r="55" spans="2:9" x14ac:dyDescent="0.25">
      <c r="B55" s="697"/>
      <c r="C55" s="698"/>
      <c r="D55" s="699"/>
      <c r="E55" s="443" t="s">
        <v>1006</v>
      </c>
      <c r="F55" s="437">
        <v>190</v>
      </c>
      <c r="G55" s="433">
        <v>100</v>
      </c>
      <c r="H55" s="429">
        <v>1029.95</v>
      </c>
      <c r="I55" s="441">
        <f t="shared" si="4"/>
        <v>10.2995</v>
      </c>
    </row>
    <row r="56" spans="2:9" x14ac:dyDescent="0.25">
      <c r="B56" s="697"/>
      <c r="C56" s="698"/>
      <c r="D56" s="699"/>
      <c r="E56" s="443" t="s">
        <v>1007</v>
      </c>
      <c r="F56" s="437">
        <v>210</v>
      </c>
      <c r="G56" s="433">
        <v>100</v>
      </c>
      <c r="H56" s="429">
        <v>1145.77</v>
      </c>
      <c r="I56" s="441">
        <f t="shared" si="4"/>
        <v>11.457699999999999</v>
      </c>
    </row>
    <row r="57" spans="2:9" x14ac:dyDescent="0.25">
      <c r="B57" s="697"/>
      <c r="C57" s="698"/>
      <c r="D57" s="699"/>
      <c r="E57" s="443" t="s">
        <v>1008</v>
      </c>
      <c r="F57" s="437">
        <v>230</v>
      </c>
      <c r="G57" s="433">
        <v>100</v>
      </c>
      <c r="H57" s="429">
        <v>1179.32</v>
      </c>
      <c r="I57" s="441">
        <f t="shared" si="4"/>
        <v>11.793199999999999</v>
      </c>
    </row>
    <row r="58" spans="2:9" x14ac:dyDescent="0.25">
      <c r="B58" s="697"/>
      <c r="C58" s="698"/>
      <c r="D58" s="699"/>
      <c r="E58" s="443" t="s">
        <v>1009</v>
      </c>
      <c r="F58" s="437">
        <v>250</v>
      </c>
      <c r="G58" s="433">
        <v>100</v>
      </c>
      <c r="H58" s="429">
        <v>1273.4000000000001</v>
      </c>
      <c r="I58" s="441">
        <f t="shared" si="4"/>
        <v>12.734000000000002</v>
      </c>
    </row>
    <row r="59" spans="2:9" x14ac:dyDescent="0.25">
      <c r="B59" s="697"/>
      <c r="C59" s="698"/>
      <c r="D59" s="699"/>
      <c r="E59" s="443" t="s">
        <v>1010</v>
      </c>
      <c r="F59" s="437">
        <v>290</v>
      </c>
      <c r="G59" s="433">
        <v>100</v>
      </c>
      <c r="H59" s="429">
        <v>4335.67</v>
      </c>
      <c r="I59" s="441">
        <f t="shared" si="4"/>
        <v>43.356700000000004</v>
      </c>
    </row>
    <row r="60" spans="2:9" x14ac:dyDescent="0.25">
      <c r="B60" s="697"/>
      <c r="C60" s="698"/>
      <c r="D60" s="699"/>
      <c r="E60" s="443" t="s">
        <v>1011</v>
      </c>
      <c r="F60" s="437">
        <v>330</v>
      </c>
      <c r="G60" s="433">
        <v>50</v>
      </c>
      <c r="H60" s="429">
        <v>4870.9399999999996</v>
      </c>
      <c r="I60" s="441">
        <f t="shared" si="4"/>
        <v>48.709399999999995</v>
      </c>
    </row>
    <row r="61" spans="2:9" x14ac:dyDescent="0.25">
      <c r="B61" s="697"/>
      <c r="C61" s="698"/>
      <c r="D61" s="699"/>
      <c r="E61" s="445" t="s">
        <v>1012</v>
      </c>
      <c r="F61" s="439">
        <v>380</v>
      </c>
      <c r="G61" s="435">
        <v>50</v>
      </c>
      <c r="H61" s="481">
        <v>4978.8900000000003</v>
      </c>
      <c r="I61" s="490">
        <f t="shared" si="4"/>
        <v>49.788900000000005</v>
      </c>
    </row>
    <row r="62" spans="2:9" ht="35.450000000000003" customHeight="1" x14ac:dyDescent="0.25">
      <c r="B62" s="686" t="s">
        <v>1033</v>
      </c>
      <c r="C62" s="686"/>
      <c r="D62" s="686"/>
      <c r="E62" s="686"/>
      <c r="F62" s="686"/>
      <c r="G62" s="686"/>
      <c r="H62" s="686"/>
      <c r="I62" s="686"/>
    </row>
    <row r="63" spans="2:9" ht="22.5" x14ac:dyDescent="0.25">
      <c r="B63" s="700"/>
      <c r="C63" s="701"/>
      <c r="D63" s="702"/>
      <c r="E63" s="426" t="s">
        <v>1013</v>
      </c>
      <c r="F63" s="436">
        <v>40</v>
      </c>
      <c r="G63" s="428">
        <v>400</v>
      </c>
      <c r="H63" s="483">
        <v>351.14</v>
      </c>
      <c r="I63" s="486">
        <f>H63/100</f>
        <v>3.5114000000000001</v>
      </c>
    </row>
    <row r="64" spans="2:9" ht="22.5" x14ac:dyDescent="0.25">
      <c r="B64" s="700"/>
      <c r="C64" s="701"/>
      <c r="D64" s="702"/>
      <c r="E64" s="426" t="s">
        <v>1014</v>
      </c>
      <c r="F64" s="436">
        <v>40</v>
      </c>
      <c r="G64" s="428">
        <v>350</v>
      </c>
      <c r="H64" s="429">
        <v>413.34</v>
      </c>
      <c r="I64" s="430">
        <f>H64/100</f>
        <v>4.1334</v>
      </c>
    </row>
    <row r="65" spans="2:9" ht="22.5" x14ac:dyDescent="0.25">
      <c r="B65" s="700"/>
      <c r="C65" s="701"/>
      <c r="D65" s="702"/>
      <c r="E65" s="431" t="s">
        <v>1015</v>
      </c>
      <c r="F65" s="437">
        <v>40</v>
      </c>
      <c r="G65" s="433">
        <v>300</v>
      </c>
      <c r="H65" s="429">
        <v>434.47</v>
      </c>
      <c r="I65" s="430">
        <f t="shared" ref="I65:I70" si="5">H65/100</f>
        <v>4.3447000000000005</v>
      </c>
    </row>
    <row r="66" spans="2:9" ht="22.5" x14ac:dyDescent="0.25">
      <c r="B66" s="700"/>
      <c r="C66" s="701"/>
      <c r="D66" s="702"/>
      <c r="E66" s="431" t="s">
        <v>1016</v>
      </c>
      <c r="F66" s="437">
        <v>60</v>
      </c>
      <c r="G66" s="433">
        <v>250</v>
      </c>
      <c r="H66" s="429">
        <v>485.12</v>
      </c>
      <c r="I66" s="430">
        <f>H66/100</f>
        <v>4.8512000000000004</v>
      </c>
    </row>
    <row r="67" spans="2:9" ht="22.5" x14ac:dyDescent="0.25">
      <c r="B67" s="700"/>
      <c r="C67" s="701"/>
      <c r="D67" s="702"/>
      <c r="E67" s="431" t="s">
        <v>1017</v>
      </c>
      <c r="F67" s="437">
        <v>80</v>
      </c>
      <c r="G67" s="433">
        <v>200</v>
      </c>
      <c r="H67" s="429">
        <v>539.24</v>
      </c>
      <c r="I67" s="430">
        <f t="shared" si="5"/>
        <v>5.3924000000000003</v>
      </c>
    </row>
    <row r="68" spans="2:9" ht="22.5" x14ac:dyDescent="0.25">
      <c r="B68" s="700"/>
      <c r="C68" s="701"/>
      <c r="D68" s="702"/>
      <c r="E68" s="431" t="s">
        <v>1018</v>
      </c>
      <c r="F68" s="437">
        <v>100</v>
      </c>
      <c r="G68" s="433">
        <v>200</v>
      </c>
      <c r="H68" s="429">
        <v>578.11</v>
      </c>
      <c r="I68" s="430">
        <f t="shared" si="5"/>
        <v>5.7811000000000003</v>
      </c>
    </row>
    <row r="69" spans="2:9" ht="22.5" x14ac:dyDescent="0.25">
      <c r="B69" s="700"/>
      <c r="C69" s="701"/>
      <c r="D69" s="702"/>
      <c r="E69" s="431" t="s">
        <v>1019</v>
      </c>
      <c r="F69" s="437">
        <v>120</v>
      </c>
      <c r="G69" s="433">
        <v>150</v>
      </c>
      <c r="H69" s="429">
        <v>634.6</v>
      </c>
      <c r="I69" s="430">
        <f t="shared" si="5"/>
        <v>6.3460000000000001</v>
      </c>
    </row>
    <row r="70" spans="2:9" ht="22.5" x14ac:dyDescent="0.25">
      <c r="B70" s="700"/>
      <c r="C70" s="701"/>
      <c r="D70" s="702"/>
      <c r="E70" s="431" t="s">
        <v>1020</v>
      </c>
      <c r="F70" s="437">
        <v>140</v>
      </c>
      <c r="G70" s="433">
        <v>150</v>
      </c>
      <c r="H70" s="429">
        <v>685.56</v>
      </c>
      <c r="I70" s="430">
        <f t="shared" si="5"/>
        <v>6.855599999999999</v>
      </c>
    </row>
    <row r="71" spans="2:9" ht="24.95" customHeight="1" x14ac:dyDescent="0.25">
      <c r="B71" s="686" t="s">
        <v>1079</v>
      </c>
      <c r="C71" s="686"/>
      <c r="D71" s="686"/>
      <c r="E71" s="686"/>
      <c r="F71" s="686"/>
      <c r="G71" s="686"/>
      <c r="H71" s="686"/>
      <c r="I71" s="686"/>
    </row>
    <row r="72" spans="2:9" x14ac:dyDescent="0.25">
      <c r="B72" s="687"/>
      <c r="C72" s="688"/>
      <c r="D72" s="689"/>
      <c r="E72" s="485" t="s">
        <v>1080</v>
      </c>
      <c r="F72" s="491" t="s">
        <v>1081</v>
      </c>
      <c r="G72" s="492">
        <v>100</v>
      </c>
      <c r="H72" s="483">
        <v>1223.79</v>
      </c>
      <c r="I72" s="489">
        <f>H72/100</f>
        <v>12.2379</v>
      </c>
    </row>
    <row r="73" spans="2:9" x14ac:dyDescent="0.25">
      <c r="B73" s="687"/>
      <c r="C73" s="688"/>
      <c r="D73" s="689"/>
      <c r="E73" s="487" t="s">
        <v>1082</v>
      </c>
      <c r="F73" s="437" t="s">
        <v>1083</v>
      </c>
      <c r="G73" s="433">
        <v>100</v>
      </c>
      <c r="H73" s="429">
        <v>1276.8</v>
      </c>
      <c r="I73" s="441">
        <f t="shared" ref="I73:I76" si="6">H73/100</f>
        <v>12.767999999999999</v>
      </c>
    </row>
    <row r="74" spans="2:9" x14ac:dyDescent="0.25">
      <c r="B74" s="687"/>
      <c r="C74" s="688"/>
      <c r="D74" s="689"/>
      <c r="E74" s="487" t="s">
        <v>1084</v>
      </c>
      <c r="F74" s="437" t="s">
        <v>1085</v>
      </c>
      <c r="G74" s="433">
        <v>100</v>
      </c>
      <c r="H74" s="429">
        <v>1362.09</v>
      </c>
      <c r="I74" s="441">
        <f t="shared" si="6"/>
        <v>13.620899999999999</v>
      </c>
    </row>
    <row r="75" spans="2:9" x14ac:dyDescent="0.25">
      <c r="B75" s="687"/>
      <c r="C75" s="688"/>
      <c r="D75" s="689"/>
      <c r="E75" s="487" t="s">
        <v>1086</v>
      </c>
      <c r="F75" s="437" t="s">
        <v>1087</v>
      </c>
      <c r="G75" s="433">
        <v>100</v>
      </c>
      <c r="H75" s="429">
        <v>1446.52</v>
      </c>
      <c r="I75" s="441">
        <f t="shared" si="6"/>
        <v>14.465199999999999</v>
      </c>
    </row>
    <row r="76" spans="2:9" x14ac:dyDescent="0.25">
      <c r="B76" s="687"/>
      <c r="C76" s="688"/>
      <c r="D76" s="689"/>
      <c r="E76" s="487" t="s">
        <v>1088</v>
      </c>
      <c r="F76" s="437" t="s">
        <v>1089</v>
      </c>
      <c r="G76" s="433">
        <v>100</v>
      </c>
      <c r="H76" s="429">
        <v>1809.23</v>
      </c>
      <c r="I76" s="441">
        <f t="shared" si="6"/>
        <v>18.092300000000002</v>
      </c>
    </row>
    <row r="77" spans="2:9" x14ac:dyDescent="0.25">
      <c r="B77" s="687"/>
      <c r="C77" s="688"/>
      <c r="D77" s="689"/>
      <c r="E77" s="690" t="s">
        <v>1090</v>
      </c>
      <c r="F77" s="691"/>
      <c r="G77" s="691"/>
      <c r="H77" s="691"/>
      <c r="I77" s="691"/>
    </row>
    <row r="78" spans="2:9" x14ac:dyDescent="0.25">
      <c r="B78" s="692" t="s">
        <v>1091</v>
      </c>
      <c r="C78" s="692"/>
      <c r="D78" s="692"/>
      <c r="E78" s="692"/>
      <c r="F78" s="692"/>
      <c r="G78" s="692"/>
      <c r="H78" s="692"/>
      <c r="I78" s="692"/>
    </row>
    <row r="79" spans="2:9" x14ac:dyDescent="0.25">
      <c r="B79" s="692"/>
      <c r="C79" s="692"/>
      <c r="D79" s="692"/>
      <c r="E79" s="692"/>
      <c r="F79" s="692"/>
      <c r="G79" s="692"/>
      <c r="H79" s="692"/>
      <c r="I79" s="692"/>
    </row>
    <row r="80" spans="2:9" x14ac:dyDescent="0.25">
      <c r="B80" s="693"/>
      <c r="C80" s="693"/>
      <c r="D80" s="693"/>
      <c r="E80" s="426" t="s">
        <v>981</v>
      </c>
      <c r="F80" s="427">
        <v>40</v>
      </c>
      <c r="G80" s="428">
        <v>400</v>
      </c>
      <c r="H80" s="483">
        <v>336.25</v>
      </c>
      <c r="I80" s="486">
        <f>H80/100</f>
        <v>3.3624999999999998</v>
      </c>
    </row>
    <row r="81" spans="2:9" x14ac:dyDescent="0.25">
      <c r="B81" s="694"/>
      <c r="C81" s="694"/>
      <c r="D81" s="694"/>
      <c r="E81" s="426" t="s">
        <v>982</v>
      </c>
      <c r="F81" s="432">
        <v>50</v>
      </c>
      <c r="G81" s="433">
        <v>350</v>
      </c>
      <c r="H81" s="429">
        <v>360.79</v>
      </c>
      <c r="I81" s="430">
        <f t="shared" ref="I81:I89" si="7">H81/100</f>
        <v>3.6079000000000003</v>
      </c>
    </row>
    <row r="82" spans="2:9" x14ac:dyDescent="0.25">
      <c r="B82" s="694"/>
      <c r="C82" s="694"/>
      <c r="D82" s="694"/>
      <c r="E82" s="426" t="s">
        <v>983</v>
      </c>
      <c r="F82" s="432">
        <v>70</v>
      </c>
      <c r="G82" s="433">
        <v>300</v>
      </c>
      <c r="H82" s="429">
        <v>386.83</v>
      </c>
      <c r="I82" s="430">
        <f t="shared" si="7"/>
        <v>3.8682999999999996</v>
      </c>
    </row>
    <row r="83" spans="2:9" x14ac:dyDescent="0.25">
      <c r="B83" s="694"/>
      <c r="C83" s="694"/>
      <c r="D83" s="694"/>
      <c r="E83" s="426" t="s">
        <v>984</v>
      </c>
      <c r="F83" s="432">
        <v>70</v>
      </c>
      <c r="G83" s="433">
        <v>250</v>
      </c>
      <c r="H83" s="429">
        <v>460.04</v>
      </c>
      <c r="I83" s="430">
        <f t="shared" si="7"/>
        <v>4.6004000000000005</v>
      </c>
    </row>
    <row r="84" spans="2:9" x14ac:dyDescent="0.25">
      <c r="B84" s="694"/>
      <c r="C84" s="694"/>
      <c r="D84" s="694"/>
      <c r="E84" s="426" t="s">
        <v>985</v>
      </c>
      <c r="F84" s="432">
        <v>80</v>
      </c>
      <c r="G84" s="433">
        <v>200</v>
      </c>
      <c r="H84" s="429">
        <v>492.85</v>
      </c>
      <c r="I84" s="430">
        <f t="shared" si="7"/>
        <v>4.9285000000000005</v>
      </c>
    </row>
    <row r="85" spans="2:9" x14ac:dyDescent="0.25">
      <c r="B85" s="694"/>
      <c r="C85" s="694"/>
      <c r="D85" s="694"/>
      <c r="E85" s="426" t="s">
        <v>986</v>
      </c>
      <c r="F85" s="432">
        <v>100</v>
      </c>
      <c r="G85" s="433">
        <v>200</v>
      </c>
      <c r="H85" s="429">
        <v>533</v>
      </c>
      <c r="I85" s="430">
        <f t="shared" si="7"/>
        <v>5.33</v>
      </c>
    </row>
    <row r="86" spans="2:9" x14ac:dyDescent="0.25">
      <c r="B86" s="694"/>
      <c r="C86" s="694"/>
      <c r="D86" s="694"/>
      <c r="E86" s="426" t="s">
        <v>987</v>
      </c>
      <c r="F86" s="432">
        <v>120</v>
      </c>
      <c r="G86" s="433">
        <v>150</v>
      </c>
      <c r="H86" s="429">
        <v>568.29999999999995</v>
      </c>
      <c r="I86" s="430">
        <f t="shared" si="7"/>
        <v>5.6829999999999998</v>
      </c>
    </row>
    <row r="87" spans="2:9" x14ac:dyDescent="0.25">
      <c r="B87" s="694"/>
      <c r="C87" s="694"/>
      <c r="D87" s="694"/>
      <c r="E87" s="426" t="s">
        <v>988</v>
      </c>
      <c r="F87" s="432">
        <v>140</v>
      </c>
      <c r="G87" s="433">
        <v>150</v>
      </c>
      <c r="H87" s="429">
        <v>603.87</v>
      </c>
      <c r="I87" s="430">
        <f t="shared" si="7"/>
        <v>6.0387000000000004</v>
      </c>
    </row>
    <row r="88" spans="2:9" x14ac:dyDescent="0.25">
      <c r="B88" s="694"/>
      <c r="C88" s="694"/>
      <c r="D88" s="694"/>
      <c r="E88" s="426" t="s">
        <v>989</v>
      </c>
      <c r="F88" s="434">
        <v>160</v>
      </c>
      <c r="G88" s="435">
        <v>100</v>
      </c>
      <c r="H88" s="481">
        <v>955.16</v>
      </c>
      <c r="I88" s="430">
        <f t="shared" si="7"/>
        <v>9.5516000000000005</v>
      </c>
    </row>
    <row r="89" spans="2:9" x14ac:dyDescent="0.25">
      <c r="B89" s="695"/>
      <c r="C89" s="695"/>
      <c r="D89" s="695"/>
      <c r="E89" s="493" t="s">
        <v>990</v>
      </c>
      <c r="F89" s="434">
        <v>180</v>
      </c>
      <c r="G89" s="435">
        <v>100</v>
      </c>
      <c r="H89" s="494">
        <v>972.18</v>
      </c>
      <c r="I89" s="482">
        <f t="shared" si="7"/>
        <v>9.7218</v>
      </c>
    </row>
    <row r="90" spans="2:9" x14ac:dyDescent="0.25">
      <c r="B90" s="717" t="s">
        <v>1092</v>
      </c>
      <c r="C90" s="718"/>
      <c r="D90" s="718"/>
      <c r="E90" s="718"/>
      <c r="F90" s="718"/>
      <c r="G90" s="718"/>
      <c r="H90" s="718"/>
      <c r="I90" s="718"/>
    </row>
    <row r="91" spans="2:9" x14ac:dyDescent="0.25">
      <c r="B91" s="719"/>
      <c r="C91" s="720"/>
      <c r="D91" s="720"/>
      <c r="E91" s="720"/>
      <c r="F91" s="720"/>
      <c r="G91" s="720"/>
      <c r="H91" s="720"/>
      <c r="I91" s="720"/>
    </row>
    <row r="92" spans="2:9" x14ac:dyDescent="0.25">
      <c r="B92" s="721" t="s">
        <v>1093</v>
      </c>
      <c r="C92" s="722"/>
      <c r="D92" s="722"/>
      <c r="E92" s="722"/>
      <c r="F92" s="722"/>
      <c r="G92" s="722"/>
      <c r="H92" s="722"/>
      <c r="I92" s="722"/>
    </row>
    <row r="93" spans="2:9" x14ac:dyDescent="0.25">
      <c r="B93" s="711"/>
      <c r="C93" s="712"/>
      <c r="D93" s="713"/>
      <c r="E93" s="487" t="s">
        <v>1094</v>
      </c>
      <c r="F93" s="495" t="s">
        <v>1095</v>
      </c>
      <c r="G93" s="495">
        <v>200</v>
      </c>
      <c r="H93" s="496">
        <v>318.19</v>
      </c>
      <c r="I93" s="497">
        <f>H93/100</f>
        <v>3.1819000000000002</v>
      </c>
    </row>
    <row r="94" spans="2:9" x14ac:dyDescent="0.25">
      <c r="B94" s="700"/>
      <c r="C94" s="701"/>
      <c r="D94" s="702"/>
      <c r="E94" s="487" t="s">
        <v>1096</v>
      </c>
      <c r="F94" s="495" t="s">
        <v>1097</v>
      </c>
      <c r="G94" s="495">
        <v>200</v>
      </c>
      <c r="H94" s="496">
        <v>340.13</v>
      </c>
      <c r="I94" s="497">
        <f t="shared" ref="I94:I121" si="8">H94/100</f>
        <v>3.4013</v>
      </c>
    </row>
    <row r="95" spans="2:9" x14ac:dyDescent="0.25">
      <c r="B95" s="700"/>
      <c r="C95" s="701"/>
      <c r="D95" s="702"/>
      <c r="E95" s="487" t="s">
        <v>1098</v>
      </c>
      <c r="F95" s="495" t="s">
        <v>1099</v>
      </c>
      <c r="G95" s="495">
        <v>200</v>
      </c>
      <c r="H95" s="496">
        <v>432.38</v>
      </c>
      <c r="I95" s="497">
        <f t="shared" si="8"/>
        <v>4.3238000000000003</v>
      </c>
    </row>
    <row r="96" spans="2:9" x14ac:dyDescent="0.25">
      <c r="B96" s="700"/>
      <c r="C96" s="701"/>
      <c r="D96" s="702"/>
      <c r="E96" s="487" t="s">
        <v>1100</v>
      </c>
      <c r="F96" s="495" t="s">
        <v>1101</v>
      </c>
      <c r="G96" s="495">
        <v>200</v>
      </c>
      <c r="H96" s="496">
        <v>494.21</v>
      </c>
      <c r="I96" s="497">
        <f t="shared" si="8"/>
        <v>4.9420999999999999</v>
      </c>
    </row>
    <row r="97" spans="2:9" x14ac:dyDescent="0.25">
      <c r="B97" s="700"/>
      <c r="C97" s="701"/>
      <c r="D97" s="702"/>
      <c r="E97" s="487" t="s">
        <v>1102</v>
      </c>
      <c r="F97" s="495" t="s">
        <v>1103</v>
      </c>
      <c r="G97" s="495">
        <v>200</v>
      </c>
      <c r="H97" s="496">
        <v>554.4</v>
      </c>
      <c r="I97" s="497">
        <f t="shared" si="8"/>
        <v>5.5439999999999996</v>
      </c>
    </row>
    <row r="98" spans="2:9" x14ac:dyDescent="0.25">
      <c r="B98" s="700"/>
      <c r="C98" s="701"/>
      <c r="D98" s="702"/>
      <c r="E98" s="487" t="s">
        <v>1104</v>
      </c>
      <c r="F98" s="495" t="s">
        <v>1105</v>
      </c>
      <c r="G98" s="495">
        <v>200</v>
      </c>
      <c r="H98" s="496">
        <v>635.96</v>
      </c>
      <c r="I98" s="497">
        <f t="shared" si="8"/>
        <v>6.3596000000000004</v>
      </c>
    </row>
    <row r="99" spans="2:9" x14ac:dyDescent="0.25">
      <c r="B99" s="700"/>
      <c r="C99" s="701"/>
      <c r="D99" s="702"/>
      <c r="E99" s="487" t="s">
        <v>1106</v>
      </c>
      <c r="F99" s="495" t="s">
        <v>1107</v>
      </c>
      <c r="G99" s="495">
        <v>200</v>
      </c>
      <c r="H99" s="496">
        <v>757.98</v>
      </c>
      <c r="I99" s="497">
        <f t="shared" si="8"/>
        <v>7.5798000000000005</v>
      </c>
    </row>
    <row r="100" spans="2:9" x14ac:dyDescent="0.25">
      <c r="B100" s="714"/>
      <c r="C100" s="715"/>
      <c r="D100" s="716"/>
      <c r="E100" s="487" t="s">
        <v>1108</v>
      </c>
      <c r="F100" s="495">
        <v>250</v>
      </c>
      <c r="G100" s="495">
        <v>100</v>
      </c>
      <c r="H100" s="496">
        <v>920.19</v>
      </c>
      <c r="I100" s="497">
        <f t="shared" si="8"/>
        <v>9.2019000000000002</v>
      </c>
    </row>
    <row r="101" spans="2:9" x14ac:dyDescent="0.25">
      <c r="B101" s="721" t="s">
        <v>1093</v>
      </c>
      <c r="C101" s="722"/>
      <c r="D101" s="722"/>
      <c r="E101" s="722"/>
      <c r="F101" s="722"/>
      <c r="G101" s="722"/>
      <c r="H101" s="722"/>
      <c r="I101" s="722"/>
    </row>
    <row r="102" spans="2:9" x14ac:dyDescent="0.25">
      <c r="B102" s="711"/>
      <c r="C102" s="712"/>
      <c r="D102" s="713"/>
      <c r="E102" s="487" t="s">
        <v>1109</v>
      </c>
      <c r="F102" s="495" t="s">
        <v>1110</v>
      </c>
      <c r="G102" s="495">
        <v>100</v>
      </c>
      <c r="H102" s="498">
        <v>1102.58</v>
      </c>
      <c r="I102" s="497">
        <f t="shared" si="8"/>
        <v>11.025799999999998</v>
      </c>
    </row>
    <row r="103" spans="2:9" x14ac:dyDescent="0.25">
      <c r="B103" s="700"/>
      <c r="C103" s="701"/>
      <c r="D103" s="702"/>
      <c r="E103" s="487" t="s">
        <v>1111</v>
      </c>
      <c r="F103" s="495" t="s">
        <v>1112</v>
      </c>
      <c r="G103" s="495">
        <v>100</v>
      </c>
      <c r="H103" s="498">
        <v>1141.17</v>
      </c>
      <c r="I103" s="497">
        <f t="shared" si="8"/>
        <v>11.411700000000002</v>
      </c>
    </row>
    <row r="104" spans="2:9" x14ac:dyDescent="0.25">
      <c r="B104" s="700"/>
      <c r="C104" s="701"/>
      <c r="D104" s="702"/>
      <c r="E104" s="487" t="s">
        <v>1113</v>
      </c>
      <c r="F104" s="495" t="s">
        <v>1114</v>
      </c>
      <c r="G104" s="495">
        <v>100</v>
      </c>
      <c r="H104" s="498">
        <v>1338.08</v>
      </c>
      <c r="I104" s="497">
        <f t="shared" si="8"/>
        <v>13.380799999999999</v>
      </c>
    </row>
    <row r="105" spans="2:9" x14ac:dyDescent="0.25">
      <c r="B105" s="700"/>
      <c r="C105" s="701"/>
      <c r="D105" s="702"/>
      <c r="E105" s="487" t="s">
        <v>1115</v>
      </c>
      <c r="F105" s="495"/>
      <c r="G105" s="495">
        <v>50</v>
      </c>
      <c r="H105" s="498">
        <v>1613.09</v>
      </c>
      <c r="I105" s="497">
        <f t="shared" si="8"/>
        <v>16.1309</v>
      </c>
    </row>
    <row r="106" spans="2:9" x14ac:dyDescent="0.25">
      <c r="B106" s="714"/>
      <c r="C106" s="715"/>
      <c r="D106" s="716"/>
      <c r="E106" s="487" t="s">
        <v>1116</v>
      </c>
      <c r="F106" s="495"/>
      <c r="G106" s="495">
        <v>50</v>
      </c>
      <c r="H106" s="498">
        <v>2737.05</v>
      </c>
      <c r="I106" s="497">
        <f t="shared" si="8"/>
        <v>27.370500000000003</v>
      </c>
    </row>
    <row r="107" spans="2:9" x14ac:dyDescent="0.25">
      <c r="B107" s="709" t="s">
        <v>1117</v>
      </c>
      <c r="C107" s="710"/>
      <c r="D107" s="710"/>
      <c r="E107" s="710"/>
      <c r="F107" s="710"/>
      <c r="G107" s="710"/>
      <c r="H107" s="710"/>
      <c r="I107" s="710"/>
    </row>
    <row r="108" spans="2:9" x14ac:dyDescent="0.25">
      <c r="B108" s="711"/>
      <c r="C108" s="712"/>
      <c r="D108" s="713"/>
      <c r="E108" s="487" t="s">
        <v>1118</v>
      </c>
      <c r="F108" s="495"/>
      <c r="G108" s="495">
        <v>200</v>
      </c>
      <c r="H108" s="496">
        <v>158.59</v>
      </c>
      <c r="I108" s="497">
        <f t="shared" si="8"/>
        <v>1.5859000000000001</v>
      </c>
    </row>
    <row r="109" spans="2:9" x14ac:dyDescent="0.25">
      <c r="B109" s="700"/>
      <c r="C109" s="701"/>
      <c r="D109" s="702"/>
      <c r="E109" s="487" t="s">
        <v>1119</v>
      </c>
      <c r="F109" s="495"/>
      <c r="G109" s="495">
        <v>200</v>
      </c>
      <c r="H109" s="496">
        <v>180.4</v>
      </c>
      <c r="I109" s="497">
        <f t="shared" si="8"/>
        <v>1.804</v>
      </c>
    </row>
    <row r="110" spans="2:9" x14ac:dyDescent="0.25">
      <c r="B110" s="700"/>
      <c r="C110" s="701"/>
      <c r="D110" s="702"/>
      <c r="E110" s="487" t="s">
        <v>1120</v>
      </c>
      <c r="F110" s="499"/>
      <c r="G110" s="495">
        <v>200</v>
      </c>
      <c r="H110" s="496">
        <v>198.25</v>
      </c>
      <c r="I110" s="497">
        <f t="shared" si="8"/>
        <v>1.9824999999999999</v>
      </c>
    </row>
    <row r="111" spans="2:9" x14ac:dyDescent="0.25">
      <c r="B111" s="700"/>
      <c r="C111" s="701"/>
      <c r="D111" s="702"/>
      <c r="E111" s="487" t="s">
        <v>1121</v>
      </c>
      <c r="F111" s="499"/>
      <c r="G111" s="495">
        <v>200</v>
      </c>
      <c r="H111" s="496">
        <v>345.18</v>
      </c>
      <c r="I111" s="497">
        <f t="shared" si="8"/>
        <v>3.4518</v>
      </c>
    </row>
    <row r="112" spans="2:9" x14ac:dyDescent="0.25">
      <c r="B112" s="700"/>
      <c r="C112" s="701"/>
      <c r="D112" s="702"/>
      <c r="E112" s="487" t="s">
        <v>1122</v>
      </c>
      <c r="F112" s="499"/>
      <c r="G112" s="495">
        <v>200</v>
      </c>
      <c r="H112" s="496">
        <v>361.8</v>
      </c>
      <c r="I112" s="497">
        <f t="shared" si="8"/>
        <v>3.6180000000000003</v>
      </c>
    </row>
    <row r="113" spans="2:9" x14ac:dyDescent="0.25">
      <c r="B113" s="700"/>
      <c r="C113" s="701"/>
      <c r="D113" s="702"/>
      <c r="E113" s="487" t="s">
        <v>1123</v>
      </c>
      <c r="F113" s="499"/>
      <c r="G113" s="495">
        <v>100</v>
      </c>
      <c r="H113" s="496">
        <v>453.61</v>
      </c>
      <c r="I113" s="497">
        <f t="shared" si="8"/>
        <v>4.5361000000000002</v>
      </c>
    </row>
    <row r="114" spans="2:9" x14ac:dyDescent="0.25">
      <c r="B114" s="714"/>
      <c r="C114" s="715"/>
      <c r="D114" s="716"/>
      <c r="E114" s="487" t="s">
        <v>1124</v>
      </c>
      <c r="F114" s="499"/>
      <c r="G114" s="495">
        <v>100</v>
      </c>
      <c r="H114" s="496">
        <v>506.51</v>
      </c>
      <c r="I114" s="497">
        <f t="shared" si="8"/>
        <v>5.0651000000000002</v>
      </c>
    </row>
    <row r="115" spans="2:9" x14ac:dyDescent="0.25">
      <c r="B115" s="709" t="s">
        <v>1125</v>
      </c>
      <c r="C115" s="710"/>
      <c r="D115" s="710"/>
      <c r="E115" s="710"/>
      <c r="F115" s="710"/>
      <c r="G115" s="710"/>
      <c r="H115" s="710"/>
      <c r="I115" s="710"/>
    </row>
    <row r="116" spans="2:9" x14ac:dyDescent="0.25">
      <c r="B116" s="711"/>
      <c r="C116" s="712"/>
      <c r="D116" s="713"/>
      <c r="E116" s="487" t="s">
        <v>1126</v>
      </c>
      <c r="F116" s="499"/>
      <c r="G116" s="495">
        <v>200</v>
      </c>
      <c r="H116" s="496">
        <v>294.36</v>
      </c>
      <c r="I116" s="497">
        <f t="shared" si="8"/>
        <v>2.9436</v>
      </c>
    </row>
    <row r="117" spans="2:9" x14ac:dyDescent="0.25">
      <c r="B117" s="700"/>
      <c r="C117" s="701"/>
      <c r="D117" s="702"/>
      <c r="E117" s="487" t="s">
        <v>1127</v>
      </c>
      <c r="F117" s="499"/>
      <c r="G117" s="495">
        <v>200</v>
      </c>
      <c r="H117" s="496">
        <v>341.01</v>
      </c>
      <c r="I117" s="497">
        <f t="shared" si="8"/>
        <v>3.4100999999999999</v>
      </c>
    </row>
    <row r="118" spans="2:9" x14ac:dyDescent="0.25">
      <c r="B118" s="700"/>
      <c r="C118" s="701"/>
      <c r="D118" s="702"/>
      <c r="E118" s="487" t="s">
        <v>1128</v>
      </c>
      <c r="F118" s="499"/>
      <c r="G118" s="495">
        <v>200</v>
      </c>
      <c r="H118" s="496">
        <v>387.29</v>
      </c>
      <c r="I118" s="497">
        <f t="shared" si="8"/>
        <v>3.8729</v>
      </c>
    </row>
    <row r="119" spans="2:9" x14ac:dyDescent="0.25">
      <c r="B119" s="700"/>
      <c r="C119" s="701"/>
      <c r="D119" s="702"/>
      <c r="E119" s="487" t="s">
        <v>1129</v>
      </c>
      <c r="F119" s="499"/>
      <c r="G119" s="495">
        <v>200</v>
      </c>
      <c r="H119" s="496">
        <v>433.24</v>
      </c>
      <c r="I119" s="497">
        <f t="shared" si="8"/>
        <v>4.3323999999999998</v>
      </c>
    </row>
    <row r="120" spans="2:9" x14ac:dyDescent="0.25">
      <c r="B120" s="700"/>
      <c r="C120" s="701"/>
      <c r="D120" s="702"/>
      <c r="E120" s="487" t="s">
        <v>1130</v>
      </c>
      <c r="F120" s="499"/>
      <c r="G120" s="495">
        <v>100</v>
      </c>
      <c r="H120" s="496">
        <v>516.55999999999995</v>
      </c>
      <c r="I120" s="497">
        <f t="shared" si="8"/>
        <v>5.1655999999999995</v>
      </c>
    </row>
    <row r="121" spans="2:9" x14ac:dyDescent="0.25">
      <c r="B121" s="714"/>
      <c r="C121" s="715"/>
      <c r="D121" s="716"/>
      <c r="E121" s="487" t="s">
        <v>1131</v>
      </c>
      <c r="F121" s="499"/>
      <c r="G121" s="495">
        <v>100</v>
      </c>
      <c r="H121" s="496">
        <v>615.79</v>
      </c>
      <c r="I121" s="497">
        <f t="shared" si="8"/>
        <v>6.1578999999999997</v>
      </c>
    </row>
  </sheetData>
  <mergeCells count="29">
    <mergeCell ref="B107:I107"/>
    <mergeCell ref="B108:D114"/>
    <mergeCell ref="B115:I115"/>
    <mergeCell ref="B116:D121"/>
    <mergeCell ref="B90:I91"/>
    <mergeCell ref="B92:I92"/>
    <mergeCell ref="B93:D100"/>
    <mergeCell ref="B101:I101"/>
    <mergeCell ref="B102:D106"/>
    <mergeCell ref="B2:I2"/>
    <mergeCell ref="B46:I46"/>
    <mergeCell ref="B47:D61"/>
    <mergeCell ref="B62:I62"/>
    <mergeCell ref="B63:D70"/>
    <mergeCell ref="B18:D26"/>
    <mergeCell ref="B27:I27"/>
    <mergeCell ref="B28:D37"/>
    <mergeCell ref="B38:I38"/>
    <mergeCell ref="B39:D45"/>
    <mergeCell ref="B3:I3"/>
    <mergeCell ref="B5:D5"/>
    <mergeCell ref="B6:I6"/>
    <mergeCell ref="B7:D15"/>
    <mergeCell ref="B16:I17"/>
    <mergeCell ref="B71:I71"/>
    <mergeCell ref="B72:D77"/>
    <mergeCell ref="E77:I77"/>
    <mergeCell ref="B78:I79"/>
    <mergeCell ref="B80:D8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topLeftCell="A7" workbookViewId="0">
      <selection activeCell="G17" sqref="G17"/>
    </sheetView>
  </sheetViews>
  <sheetFormatPr defaultRowHeight="15" x14ac:dyDescent="0.25"/>
  <cols>
    <col min="1" max="1" width="3.140625" customWidth="1"/>
    <col min="3" max="3" width="17.85546875" customWidth="1"/>
    <col min="4" max="4" width="12.85546875" customWidth="1"/>
    <col min="5" max="5" width="12.5703125" customWidth="1"/>
    <col min="6" max="6" width="14.140625" customWidth="1"/>
    <col min="7" max="7" width="16.85546875" customWidth="1"/>
    <col min="8" max="9" width="8.85546875" hidden="1" customWidth="1"/>
  </cols>
  <sheetData>
    <row r="2" spans="2:9" ht="23.25" x14ac:dyDescent="0.25">
      <c r="B2" s="723" t="s">
        <v>1132</v>
      </c>
      <c r="C2" s="634"/>
      <c r="D2" s="634"/>
      <c r="E2" s="634"/>
      <c r="F2" s="634"/>
      <c r="G2" s="634"/>
      <c r="H2" s="634"/>
      <c r="I2" s="634"/>
    </row>
    <row r="3" spans="2:9" ht="15.75" thickBot="1" x14ac:dyDescent="0.3">
      <c r="B3" s="474"/>
      <c r="C3" s="474"/>
      <c r="D3" s="474"/>
      <c r="E3" s="474"/>
      <c r="F3" s="474"/>
      <c r="G3" s="474"/>
    </row>
    <row r="4" spans="2:9" ht="27.95" customHeight="1" thickBot="1" x14ac:dyDescent="0.3">
      <c r="B4" s="724" t="s">
        <v>965</v>
      </c>
      <c r="C4" s="725"/>
      <c r="D4" s="466" t="s">
        <v>1046</v>
      </c>
      <c r="E4" s="466" t="s">
        <v>1047</v>
      </c>
      <c r="F4" s="466" t="s">
        <v>1048</v>
      </c>
      <c r="G4" s="467" t="s">
        <v>1062</v>
      </c>
      <c r="H4" s="472"/>
    </row>
    <row r="5" spans="2:9" ht="16.5" thickBot="1" x14ac:dyDescent="0.3">
      <c r="B5" s="471" t="s">
        <v>1049</v>
      </c>
      <c r="C5" s="468"/>
      <c r="D5" s="468"/>
      <c r="E5" s="468"/>
      <c r="F5" s="468"/>
      <c r="G5" s="468"/>
    </row>
    <row r="6" spans="2:9" ht="15.75" thickBot="1" x14ac:dyDescent="0.3">
      <c r="B6" s="726"/>
      <c r="C6" s="727"/>
      <c r="D6" s="469" t="s">
        <v>1050</v>
      </c>
      <c r="E6" s="470">
        <v>250</v>
      </c>
      <c r="F6" s="470" t="s">
        <v>1051</v>
      </c>
      <c r="G6" s="473">
        <v>3</v>
      </c>
    </row>
    <row r="7" spans="2:9" ht="15.75" thickBot="1" x14ac:dyDescent="0.3">
      <c r="B7" s="728"/>
      <c r="C7" s="729"/>
      <c r="D7" s="469" t="s">
        <v>1050</v>
      </c>
      <c r="E7" s="470">
        <v>250</v>
      </c>
      <c r="F7" s="470" t="s">
        <v>1052</v>
      </c>
      <c r="G7" s="473">
        <v>3.15</v>
      </c>
    </row>
    <row r="8" spans="2:9" ht="15.75" thickBot="1" x14ac:dyDescent="0.3">
      <c r="B8" s="728"/>
      <c r="C8" s="729"/>
      <c r="D8" s="469" t="s">
        <v>1050</v>
      </c>
      <c r="E8" s="470">
        <v>250</v>
      </c>
      <c r="F8" s="470" t="s">
        <v>1053</v>
      </c>
      <c r="G8" s="473">
        <v>3.45</v>
      </c>
    </row>
    <row r="9" spans="2:9" ht="15.75" thickBot="1" x14ac:dyDescent="0.3">
      <c r="B9" s="728"/>
      <c r="C9" s="729"/>
      <c r="D9" s="469" t="s">
        <v>1050</v>
      </c>
      <c r="E9" s="470">
        <v>250</v>
      </c>
      <c r="F9" s="470" t="s">
        <v>1054</v>
      </c>
      <c r="G9" s="473">
        <v>3.8</v>
      </c>
    </row>
    <row r="10" spans="2:9" ht="15.75" thickBot="1" x14ac:dyDescent="0.3">
      <c r="B10" s="728"/>
      <c r="C10" s="729"/>
      <c r="D10" s="469" t="s">
        <v>1050</v>
      </c>
      <c r="E10" s="470">
        <v>250</v>
      </c>
      <c r="F10" s="470" t="s">
        <v>1055</v>
      </c>
      <c r="G10" s="473">
        <v>4.1500000000000004</v>
      </c>
    </row>
    <row r="11" spans="2:9" ht="15.75" thickBot="1" x14ac:dyDescent="0.3">
      <c r="B11" s="728"/>
      <c r="C11" s="729"/>
      <c r="D11" s="469" t="s">
        <v>1050</v>
      </c>
      <c r="E11" s="470">
        <v>250</v>
      </c>
      <c r="F11" s="470" t="s">
        <v>1056</v>
      </c>
      <c r="G11" s="473">
        <v>4.43</v>
      </c>
    </row>
    <row r="12" spans="2:9" ht="15.75" thickBot="1" x14ac:dyDescent="0.3">
      <c r="B12" s="728"/>
      <c r="C12" s="729"/>
      <c r="D12" s="469" t="s">
        <v>1050</v>
      </c>
      <c r="E12" s="470">
        <v>250</v>
      </c>
      <c r="F12" s="470" t="s">
        <v>1057</v>
      </c>
      <c r="G12" s="473">
        <v>4.6500000000000004</v>
      </c>
    </row>
    <row r="13" spans="2:9" ht="15.75" thickBot="1" x14ac:dyDescent="0.3">
      <c r="B13" s="728"/>
      <c r="C13" s="729"/>
      <c r="D13" s="469" t="s">
        <v>1050</v>
      </c>
      <c r="E13" s="470">
        <v>250</v>
      </c>
      <c r="F13" s="470" t="s">
        <v>1058</v>
      </c>
      <c r="G13" s="473">
        <v>5.05</v>
      </c>
    </row>
    <row r="14" spans="2:9" ht="15.75" thickBot="1" x14ac:dyDescent="0.3">
      <c r="B14" s="728"/>
      <c r="C14" s="729"/>
      <c r="D14" s="469" t="s">
        <v>1050</v>
      </c>
      <c r="E14" s="470">
        <v>250</v>
      </c>
      <c r="F14" s="470" t="s">
        <v>1059</v>
      </c>
      <c r="G14" s="473">
        <v>5.48</v>
      </c>
    </row>
    <row r="15" spans="2:9" ht="15.75" thickBot="1" x14ac:dyDescent="0.3">
      <c r="B15" s="728"/>
      <c r="C15" s="729"/>
      <c r="D15" s="469" t="s">
        <v>1050</v>
      </c>
      <c r="E15" s="470">
        <v>250</v>
      </c>
      <c r="F15" s="470" t="s">
        <v>1060</v>
      </c>
      <c r="G15" s="473">
        <v>7.42</v>
      </c>
    </row>
    <row r="16" spans="2:9" ht="15.75" thickBot="1" x14ac:dyDescent="0.3">
      <c r="B16" s="730"/>
      <c r="C16" s="731"/>
      <c r="D16" s="469" t="s">
        <v>1050</v>
      </c>
      <c r="E16" s="470">
        <v>250</v>
      </c>
      <c r="F16" s="470" t="s">
        <v>1061</v>
      </c>
      <c r="G16" s="473">
        <v>7.95</v>
      </c>
    </row>
  </sheetData>
  <mergeCells count="3">
    <mergeCell ref="B2:I2"/>
    <mergeCell ref="B4:C4"/>
    <mergeCell ref="B6:C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B1" sqref="B1:E1"/>
    </sheetView>
  </sheetViews>
  <sheetFormatPr defaultRowHeight="15" x14ac:dyDescent="0.25"/>
  <cols>
    <col min="3" max="3" width="59.85546875" customWidth="1"/>
    <col min="5" max="5" width="13.5703125" customWidth="1"/>
  </cols>
  <sheetData>
    <row r="1" spans="2:5" x14ac:dyDescent="0.25">
      <c r="B1" s="734" t="s">
        <v>1063</v>
      </c>
      <c r="C1" s="734"/>
      <c r="D1" s="734"/>
      <c r="E1" s="734"/>
    </row>
    <row r="3" spans="2:5" x14ac:dyDescent="0.25">
      <c r="B3" s="735" t="s">
        <v>1034</v>
      </c>
      <c r="C3" s="737" t="s">
        <v>1035</v>
      </c>
      <c r="D3" s="739" t="s">
        <v>1036</v>
      </c>
      <c r="E3" s="737" t="s">
        <v>1037</v>
      </c>
    </row>
    <row r="4" spans="2:5" x14ac:dyDescent="0.25">
      <c r="B4" s="736"/>
      <c r="C4" s="738"/>
      <c r="D4" s="740"/>
      <c r="E4" s="738"/>
    </row>
    <row r="5" spans="2:5" ht="15.75" x14ac:dyDescent="0.25">
      <c r="B5" s="732"/>
      <c r="C5" s="733"/>
      <c r="D5" s="733"/>
      <c r="E5" s="459"/>
    </row>
    <row r="6" spans="2:5" ht="14.1" customHeight="1" x14ac:dyDescent="0.25">
      <c r="B6" s="460">
        <v>1</v>
      </c>
      <c r="C6" s="461" t="s">
        <v>1038</v>
      </c>
      <c r="D6" s="462" t="s">
        <v>1039</v>
      </c>
      <c r="E6" s="463">
        <v>1450</v>
      </c>
    </row>
    <row r="7" spans="2:5" x14ac:dyDescent="0.25">
      <c r="B7" s="460">
        <v>2</v>
      </c>
      <c r="C7" s="464" t="s">
        <v>1040</v>
      </c>
      <c r="D7" s="462" t="s">
        <v>1039</v>
      </c>
      <c r="E7" s="463">
        <v>849</v>
      </c>
    </row>
    <row r="8" spans="2:5" x14ac:dyDescent="0.25">
      <c r="B8" s="460">
        <v>3</v>
      </c>
      <c r="C8" s="465" t="s">
        <v>1041</v>
      </c>
      <c r="D8" s="462" t="s">
        <v>1039</v>
      </c>
      <c r="E8" s="463">
        <v>1255</v>
      </c>
    </row>
    <row r="9" spans="2:5" x14ac:dyDescent="0.25">
      <c r="B9" s="460">
        <v>4</v>
      </c>
      <c r="C9" s="464" t="s">
        <v>1042</v>
      </c>
      <c r="D9" s="462" t="s">
        <v>1039</v>
      </c>
      <c r="E9" s="463">
        <v>1255</v>
      </c>
    </row>
    <row r="10" spans="2:5" x14ac:dyDescent="0.25">
      <c r="B10" s="460">
        <v>5</v>
      </c>
      <c r="C10" s="464" t="s">
        <v>1043</v>
      </c>
      <c r="D10" s="462" t="s">
        <v>1039</v>
      </c>
      <c r="E10" s="463">
        <v>1340</v>
      </c>
    </row>
    <row r="11" spans="2:5" x14ac:dyDescent="0.25">
      <c r="B11" s="460">
        <v>6</v>
      </c>
      <c r="C11" s="464" t="s">
        <v>1044</v>
      </c>
      <c r="D11" s="462" t="s">
        <v>1039</v>
      </c>
      <c r="E11" s="463">
        <v>1469</v>
      </c>
    </row>
    <row r="12" spans="2:5" x14ac:dyDescent="0.25">
      <c r="B12" s="460">
        <v>7</v>
      </c>
      <c r="C12" s="464" t="s">
        <v>1045</v>
      </c>
      <c r="D12" s="462" t="s">
        <v>1039</v>
      </c>
      <c r="E12" s="463">
        <v>1473</v>
      </c>
    </row>
  </sheetData>
  <mergeCells count="6">
    <mergeCell ref="B5:D5"/>
    <mergeCell ref="B1:E1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Ceresit</vt:lpstr>
      <vt:lpstr>IZOVAT</vt:lpstr>
      <vt:lpstr>ТЕХНО</vt:lpstr>
      <vt:lpstr>XPS</vt:lpstr>
      <vt:lpstr>ДЮБЕЛЬ АМЕКС</vt:lpstr>
      <vt:lpstr>ДЮБЕЛЬ ТЕПЛОМА</vt:lpstr>
      <vt:lpstr>CІТКА</vt:lpstr>
      <vt:lpstr>Ceresit!Заголовки_для_печати</vt:lpstr>
      <vt:lpstr>Ceresit!Область_печати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Govoruha</dc:creator>
  <cp:lastModifiedBy>HryshchenkoV</cp:lastModifiedBy>
  <cp:lastPrinted>2024-04-17T06:53:23Z</cp:lastPrinted>
  <dcterms:created xsi:type="dcterms:W3CDTF">2023-11-21T09:46:04Z</dcterms:created>
  <dcterms:modified xsi:type="dcterms:W3CDTF">2024-07-02T12:01:40Z</dcterms:modified>
</cp:coreProperties>
</file>